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EbbaW\Desktop\Produktion\Rapporter\Outreach\JAKOB BRT\"/>
    </mc:Choice>
  </mc:AlternateContent>
  <xr:revisionPtr revIDLastSave="0" documentId="8_{06651E31-9CD7-4AA3-BDAA-013313C61AFE}" xr6:coauthVersionLast="47" xr6:coauthVersionMax="47" xr10:uidLastSave="{00000000-0000-0000-0000-000000000000}"/>
  <bookViews>
    <workbookView xWindow="-6390" yWindow="-21720" windowWidth="38640" windowHeight="21840" xr2:uid="{70C0E440-591F-4793-A07A-D71FF16F81FC}"/>
  </bookViews>
  <sheets>
    <sheet name="SWE" sheetId="1" r:id="rId1"/>
    <sheet name="E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8" i="1" l="1"/>
  <c r="D7" i="1"/>
  <c r="D6" i="1"/>
  <c r="E8" i="1"/>
  <c r="E7" i="1"/>
  <c r="E6" i="1"/>
  <c r="H161" i="1" l="1"/>
  <c r="H155" i="1"/>
  <c r="H149" i="1"/>
  <c r="H143" i="1"/>
  <c r="H137" i="1"/>
  <c r="F133" i="1"/>
  <c r="H132" i="1" s="1"/>
  <c r="F134" i="1"/>
  <c r="F128" i="1"/>
  <c r="H127" i="1" s="1"/>
  <c r="F129" i="1"/>
  <c r="H122" i="1"/>
  <c r="F114" i="1"/>
  <c r="E117" i="1"/>
  <c r="F116" i="1"/>
  <c r="F115" i="1"/>
  <c r="F107" i="1"/>
  <c r="H106" i="1" s="1"/>
  <c r="E110" i="1"/>
  <c r="F109" i="1"/>
  <c r="F108" i="1"/>
  <c r="F99" i="1"/>
  <c r="H99" i="1" s="1"/>
  <c r="E96" i="1"/>
  <c r="F95" i="1"/>
  <c r="H94" i="1" s="1"/>
  <c r="F87" i="1"/>
  <c r="H87" i="1" s="1"/>
  <c r="F80" i="1"/>
  <c r="H80" i="1" s="1"/>
  <c r="F74" i="1"/>
  <c r="H74" i="1" s="1"/>
  <c r="F70" i="1"/>
  <c r="H69" i="1" s="1"/>
  <c r="E71" i="1"/>
  <c r="E66" i="1"/>
  <c r="F65" i="1"/>
  <c r="H64" i="1" s="1"/>
  <c r="H26" i="1"/>
  <c r="H57" i="1"/>
  <c r="E61" i="1"/>
  <c r="E42" i="1"/>
  <c r="E30" i="1"/>
  <c r="F58" i="1"/>
  <c r="F60" i="1"/>
  <c r="F59" i="1"/>
  <c r="H50" i="1"/>
  <c r="H45" i="1"/>
  <c r="F41" i="1"/>
  <c r="H40" i="1" s="1"/>
  <c r="F33" i="1"/>
  <c r="H33" i="1" s="1"/>
  <c r="F29" i="1"/>
  <c r="F28" i="1"/>
  <c r="F27" i="1"/>
  <c r="F19" i="1"/>
  <c r="H19" i="1" s="1"/>
  <c r="H14" i="1"/>
  <c r="E5" i="1" s="1"/>
  <c r="D5" i="1" s="1"/>
  <c r="E3" i="1" l="1"/>
  <c r="D3" i="1" s="1"/>
  <c r="H113" i="1"/>
</calcChain>
</file>

<file path=xl/sharedStrings.xml><?xml version="1.0" encoding="utf-8"?>
<sst xmlns="http://schemas.openxmlformats.org/spreadsheetml/2006/main" count="518" uniqueCount="277">
  <si>
    <t>STADENS UTFORMNING</t>
  </si>
  <si>
    <t>Samplanering</t>
  </si>
  <si>
    <t>Poäng</t>
  </si>
  <si>
    <t>Viktas med</t>
  </si>
  <si>
    <t>-</t>
  </si>
  <si>
    <t>Genhet</t>
  </si>
  <si>
    <t>10 % längre än fågelvägen eller mindre</t>
  </si>
  <si>
    <t>flytande skala från 0 till 3 poäng</t>
  </si>
  <si>
    <t>20 % längre än fågelvägen</t>
  </si>
  <si>
    <t>30 % längre än fågelvägen</t>
  </si>
  <si>
    <t>40 % längre än fågelvägen eller mer</t>
  </si>
  <si>
    <t>Hållplatsavstånd</t>
  </si>
  <si>
    <t>Minst 600 m</t>
  </si>
  <si>
    <t>% av hållplatsavstånden</t>
  </si>
  <si>
    <t>Minst 500 m</t>
  </si>
  <si>
    <t>Minst 400 m</t>
  </si>
  <si>
    <t>Mindre än 400 m</t>
  </si>
  <si>
    <t>Tvära kurvor</t>
  </si>
  <si>
    <t>% av korsningarna på sträckan</t>
  </si>
  <si>
    <t>Cykelstråk</t>
  </si>
  <si>
    <t>Bristande eller ingen cykelinfrastruktur utmed busstråket</t>
  </si>
  <si>
    <t xml:space="preserve">Coordinated planning </t>
  </si>
  <si>
    <t>Points</t>
  </si>
  <si>
    <t xml:space="preserve">Points </t>
  </si>
  <si>
    <t>Weighted by</t>
  </si>
  <si>
    <t>At least 600 m</t>
  </si>
  <si>
    <t>At least 500 m</t>
  </si>
  <si>
    <t>At least 400 m</t>
  </si>
  <si>
    <t>Less than 400 m</t>
  </si>
  <si>
    <t xml:space="preserve">Weighted by </t>
  </si>
  <si>
    <t xml:space="preserve">% of the crossings along the route </t>
  </si>
  <si>
    <t>KOLLEKTIVTRAFIKENS INFRASTRUKTUR</t>
  </si>
  <si>
    <t>Busskörfält eller bussgata</t>
  </si>
  <si>
    <t>% av sträckan</t>
  </si>
  <si>
    <t>Visuellt markerade busskörfält med avvikande färg och heldragen linje, men ingen fysisk separering</t>
  </si>
  <si>
    <t>Busskörfält avgränsade endast med målad linje</t>
  </si>
  <si>
    <t>Blandtrafik</t>
  </si>
  <si>
    <t>Busskörfältens placering</t>
  </si>
  <si>
    <t>Annan användning av busskörfälten</t>
  </si>
  <si>
    <t>Endast bussar (och utryckningsfordon) tillåts</t>
  </si>
  <si>
    <t>Blandtrafik eller busskörfält där cykel eller taxi tillåts</t>
  </si>
  <si>
    <t>Utfarter i busskörfält</t>
  </si>
  <si>
    <t>Inga</t>
  </si>
  <si>
    <t>Gatuparkering</t>
  </si>
  <si>
    <t>Farthinder</t>
  </si>
  <si>
    <t>Svängande trafik som korsar bussens körväg</t>
  </si>
  <si>
    <t>Hållplatstyper och plant insteg</t>
  </si>
  <si>
    <t>% av hållplatser</t>
  </si>
  <si>
    <t>Stopphållplats med utskjutande plattform (så kallad klack eller perrongutvidgning) eller annan utrustning för att minimera horisontellt avstånd mellan buss och plattform</t>
  </si>
  <si>
    <t>Stopphållplats</t>
  </si>
  <si>
    <t>Fickhållplats (bussen måste göra minst en sidoförflyttning för att komma in eller ut från hållplatsen)</t>
  </si>
  <si>
    <t>Utrustning på hållplatser</t>
  </si>
  <si>
    <t>FORDON OCH STÖDSYSTEM</t>
  </si>
  <si>
    <t>Identitet</t>
  </si>
  <si>
    <t>Poängen utgörs av summan av nedanstående kriterier.</t>
  </si>
  <si>
    <t>Alla BRT-fordon har en enhetlig design som särskiljer sig från bussar som inte tillhör en BRT-linje.</t>
  </si>
  <si>
    <t>BRT-linjen har en identitet som särkiljs från övrig, konventionell busstrafik i området och denna differentiering framgår på linjekartor, hållplatsskyltar och fordon.</t>
  </si>
  <si>
    <t>Realtidsinformation</t>
  </si>
  <si>
    <t>Audiovisuell realtidsinformation på hållplatser om nästa avgång (ändhållplatser undantagna)</t>
  </si>
  <si>
    <t>Adiovisuell realtidsinformation ombord om flera hållplatser framåt samt bytesmöjligheter</t>
  </si>
  <si>
    <t>% av bussar</t>
  </si>
  <si>
    <t>Påstigning i alla dörrar tillåts</t>
  </si>
  <si>
    <t>Alla dörrpositioner är markerade på plattformen</t>
  </si>
  <si>
    <t>Regularitetsstöd</t>
  </si>
  <si>
    <t>TRAFIKERING</t>
  </si>
  <si>
    <t>Turtäthet dagtid</t>
  </si>
  <si>
    <t>Max 8 minuter mellan avgångar</t>
  </si>
  <si>
    <t>Max 10 minuter mellan avgångar</t>
  </si>
  <si>
    <t>Mer än 10 minuter mellan avgångar (någon gång under perioden)</t>
  </si>
  <si>
    <t>Turtäthet kvällar och helger</t>
  </si>
  <si>
    <t>Max 15 minuter mellan avgångar</t>
  </si>
  <si>
    <t>Max 20 minuter mellan avgångar</t>
  </si>
  <si>
    <t>Mer än 20 minuter mellan avgångar (någon gång under perioden)</t>
  </si>
  <si>
    <t>Mindre än 17 timmar</t>
  </si>
  <si>
    <t>Öpettider helg</t>
  </si>
  <si>
    <t>Mindre än 15 timmar</t>
  </si>
  <si>
    <t xml:space="preserve">PUBLIC TRANSPORT INFRASTRUCTURE </t>
  </si>
  <si>
    <t xml:space="preserve">Mixed traffic </t>
  </si>
  <si>
    <t xml:space="preserve">% of the route </t>
  </si>
  <si>
    <t>% of the route</t>
  </si>
  <si>
    <t xml:space="preserve">Barriäreffekt </t>
  </si>
  <si>
    <t xml:space="preserve">Bussproritet i korsningar </t>
  </si>
  <si>
    <t>Ingen signalprioritet eller bussar på aktuell linje har väjningsplikt</t>
  </si>
  <si>
    <t>Väderskydd, sittplatser och belysning finns – väntyta under tak motsvarande hela fordonets längd (eller åtminstone motsva-rande avståndet mellan främsta och bakersta dörr)</t>
  </si>
  <si>
    <t>Väderskydd, sittplatser och belysning finns – väntyta under tak motsvarande minst halva fordonets längd</t>
  </si>
  <si>
    <t>Väderskydd, sittplatser och belysning finns – väntyta under tak motsvarande mindre än halva fordonets längd</t>
  </si>
  <si>
    <t xml:space="preserve">Anslutningar till hållplatser </t>
  </si>
  <si>
    <t>Väderskydd, sittplatser och belysning saknas</t>
  </si>
  <si>
    <t>Barrier effects</t>
  </si>
  <si>
    <t xml:space="preserve">Exits in busways </t>
  </si>
  <si>
    <t>None</t>
  </si>
  <si>
    <t xml:space="preserve">Street parking </t>
  </si>
  <si>
    <t>Speed bumps</t>
  </si>
  <si>
    <t>Weigthed by</t>
  </si>
  <si>
    <t xml:space="preserve">% of crossings along the route </t>
  </si>
  <si>
    <t xml:space="preserve">Signal priority for buses is introduced or maintained </t>
  </si>
  <si>
    <t>scale from 0 to 3 points</t>
  </si>
  <si>
    <t xml:space="preserve">% of the stops along the route </t>
  </si>
  <si>
    <t>% of bus stops along the route</t>
  </si>
  <si>
    <t xml:space="preserve">Identity </t>
  </si>
  <si>
    <t>% of bus stops</t>
  </si>
  <si>
    <t>% of buses</t>
  </si>
  <si>
    <t xml:space="preserve">OPERATIONS </t>
  </si>
  <si>
    <t>Maximum 10 minutes between departures</t>
  </si>
  <si>
    <t xml:space="preserve">More than 10 minutes between departures (at any time during the time period) </t>
  </si>
  <si>
    <t>Maximum 15 minutes between depatures</t>
  </si>
  <si>
    <t xml:space="preserve">Maximum 20 minutes between departures </t>
  </si>
  <si>
    <t>More than 20 minutes between departures (at any time during the time period)</t>
  </si>
  <si>
    <t>Wayfinding to the bus stops is highly visible in the urban environment</t>
  </si>
  <si>
    <t xml:space="preserve">Maximum 8 minutes between departures </t>
  </si>
  <si>
    <t>Påstigning i alla dörrar</t>
  </si>
  <si>
    <t>Öppettider vardag</t>
  </si>
  <si>
    <t>En översyn prissättning och placering av gatuparkeringar längs stråket görs i samband med planeringen av BRT.</t>
  </si>
  <si>
    <t>En översyn av planeringsdokument och strategier för cykel och gångstråk görs i samband med planeringen av BRT.</t>
  </si>
  <si>
    <t>Poängen baseras på avstånd mellan respektive ändhållplats och centrumhållplats. Medelvärde av respektive sträckas poäng. Gäller vid radiell linjedragning, vid ringlinje mäts avstånd mellan de största hållplatserna.</t>
  </si>
  <si>
    <t>Poängen baseras på andelen delsträckor mellan hållplatser som är minst 400 m, 500 m respektive 600 m.</t>
  </si>
  <si>
    <t>Poängen baseras på antal kurvor med radie 25 m eller mindre. Varje kurva i cirkulationsplats räknas.</t>
  </si>
  <si>
    <t>0,50 per kilometer</t>
  </si>
  <si>
    <t>0,25 tvära kurvor per kilometer i genomsnitt, eller glesare</t>
  </si>
  <si>
    <t>0,75 per kilometer</t>
  </si>
  <si>
    <t>1,00 per kilometer eller tätare</t>
  </si>
  <si>
    <t>I viktningen räknas samtliga korsningar som inkluderar gångpassager eller övergångsställen över busstråket.</t>
  </si>
  <si>
    <t>BRT-satsningen medför oförändrat eller kortare avstånd för fotgängare eller cyklister som korsar något av korsningens ben.</t>
  </si>
  <si>
    <t>BRT-satsningen medför längre avstånd för korsande fotgängare eller cyklister i minst ett av korsningens ben.</t>
  </si>
  <si>
    <t>Cykelbanor utmed eller parallellt med hela busstråket</t>
  </si>
  <si>
    <t>Cykelbanor utmed eller parallellt med stora delar av busstråket</t>
  </si>
  <si>
    <t>Cykelparkering finns i nära anslutning till hållplatserna</t>
  </si>
  <si>
    <t xml:space="preserve">Tydlig vägvisning till hållplatserna stadsrummet </t>
  </si>
  <si>
    <t>Poängen baseras på andel busskörfält (för båda riktningarna tillsammans) och hur dessa separeras från övrig trafik. Även om poängbedömningen inte tar hänsyn till busskörfältens lokalisering utmed linjen bör de förläggas där det finns störst framkomlighetsproblem, vilket oftast visar sig i körtidsvariationen (snarare än medelhastigheten).</t>
  </si>
  <si>
    <t>Fysiskt separerade busskörfält (till exempel med kantsten eller refug mellan busskörfält och övriga körfält) eller bussgata</t>
  </si>
  <si>
    <t>Poängen baseras på andel av sträckningen som består av bussgata, mittförlagda busskörfält eller busskörfält som är samlade vid sidan om övriga körfält.</t>
  </si>
  <si>
    <t xml:space="preserve">Mittförlagda busskörfält eller bussgata (egen bussgata eller busskörfält där båda riktningarna är samlade vid sidan av övriga körfält) </t>
  </si>
  <si>
    <t>Busskörfält i körbanekant (yttre körfält, utmed kantsten eller gatuparkering)</t>
  </si>
  <si>
    <t>Poängen baseras på andel av sträckningen med busskörfält som endast får användas av busstrafiken.</t>
  </si>
  <si>
    <t>Poängen baseras på förekomst av in- och utfarter till eller från exempelvis parkeringshus som sker via busskörfälten.</t>
  </si>
  <si>
    <t>Poängen baseras på förekomst av kantstensparkering utmed bussens körväg (vid blandtrafik eller om busskörfält används för tillgång till parkeringen).</t>
  </si>
  <si>
    <t>0,33 per kilometer i genomsnitt</t>
  </si>
  <si>
    <t>0,67 per kilometer</t>
  </si>
  <si>
    <t>Poängen baseras på antal farthinder (ej dynamiskt) i bussens körväg.</t>
  </si>
  <si>
    <t>0,50 per kilometer eller tätare</t>
  </si>
  <si>
    <t>0,17 per kilometer i genomsnitt</t>
  </si>
  <si>
    <t>0,33 per kilometer</t>
  </si>
  <si>
    <t>I viktningen räknas icke signalreglerade korsningar endast om bussen inte har förkörsrätt.</t>
  </si>
  <si>
    <t>Signalprioritet för busstrafiken införs eller bibehålls</t>
  </si>
  <si>
    <t>Poängen baseras på förekomst av korsningar där svängande trafik korsar busskörfältet (under samma signalfas som bussen om det är en signalreglerad korsning) – korsningar där det finns vänstersvängande trafik då busskörfältet är mittförlagt eller högersvängande trafik då bussen kör i körbanekant.</t>
  </si>
  <si>
    <t>2,00 per kilometer eller tätare</t>
  </si>
  <si>
    <t>0,67 per kilometer i genomsnitt</t>
  </si>
  <si>
    <t>1,33 per kilometer</t>
  </si>
  <si>
    <t>Förekommer ej</t>
  </si>
  <si>
    <t>Poängbedömningen baseras på andelen stopphållplatser och förutsättningar för plant insteg. Hållplatser av typen stopphållplats innebär att bussen stannar direkt i körfältet, vilket både minskar behovet av sidoförflyttningar och automatiskt ger bussen prioritet vid avgång från hållplatsen. Plant insteg innebär max ca 5 cm avstånd (horisontellt och vertikalt) mellan plattform och bussentré.</t>
  </si>
  <si>
    <t>Stopphållplats med plant insteg utan bussnigning: "spårvagnsplattform", ca 30 cm hög och utskjutande (så kallad klack eller perrongutvidning) eller med annan utrustning för att minimera horisontellt avstånd mellan buss och plattform</t>
  </si>
  <si>
    <t>Poängen baseras på en bedömning av utrustningen på hållplatserna utmed linjen, i båda riktningarna. Hållplatslägen endast för avstigande vid ändhållplatserna är undantagna.</t>
  </si>
  <si>
    <t>Turtätheten kan upprätthållas med hjälp av förarstöd som motverkar kolonnkörning (så kallad bus bunching).</t>
  </si>
  <si>
    <t>IT-system som säkerställer god regularitet (jämna tidsintervall mellan avgångarna)</t>
  </si>
  <si>
    <t>Poängen baseras på turtäthet under vardagar kl. 6–18.</t>
  </si>
  <si>
    <t>Poängen baseras på turtäthet alla dagar fram till kl. 22.</t>
  </si>
  <si>
    <t>Poängen baseras på tid mellan första och sista avgång, måndag–fredag (exklusive turer som går endast fredagar).</t>
  </si>
  <si>
    <t>Minst 19 timmar (till exempel från kl. 5 till midnatt)</t>
  </si>
  <si>
    <t>Minst 17 timmar (till exempel från kl. 6 till 23)</t>
  </si>
  <si>
    <t>Poängen baseras på tid mellan första och sista avgång, lördag–söndag (söndag oftast dimensionerande).</t>
  </si>
  <si>
    <t>Minst 15 timmar (till exempel från kl. 7 till 22)</t>
  </si>
  <si>
    <t xml:space="preserve">URBAN DESIGN </t>
  </si>
  <si>
    <t>VEHICLES AND SUPPORTING SYSTEMS</t>
  </si>
  <si>
    <t>The score is calculated through the sum of the criteria below.</t>
  </si>
  <si>
    <t>A review of the pricing and location of street parking along the route is performed in connection with the planning of the BRT project.</t>
  </si>
  <si>
    <t xml:space="preserve">A review of planning strategies and documents for cycling and walking infrastructure is performed in connection with the planning of the BRT project </t>
  </si>
  <si>
    <t xml:space="preserve">The score is based on the distance between the respective terminus and central stop. An average score of the points awarded to each part of the route. This applies to radial route planning, for a circular route the measurement applies between the largest bus stops. </t>
  </si>
  <si>
    <t>Directness</t>
  </si>
  <si>
    <t>10% longer than the Euclidean distance or less</t>
  </si>
  <si>
    <t>20% longer than the Euclidean distance</t>
  </si>
  <si>
    <t>30% longer than the Euclidean distance</t>
  </si>
  <si>
    <t xml:space="preserve">40% longer than the Euclidean distance or more </t>
  </si>
  <si>
    <t>Stop distances</t>
  </si>
  <si>
    <t>The score is based on the proportion of stop distances that are at least 400 m, 500 m and 600 m respectively.</t>
  </si>
  <si>
    <t>% of stop distances</t>
  </si>
  <si>
    <t xml:space="preserve">Sharp curves </t>
  </si>
  <si>
    <t>The score is based on the number of curves with a radius of 25 meter or less. Each curve in a roundabout should be included.</t>
  </si>
  <si>
    <t>0.25 sharp turns per km on average, or less</t>
  </si>
  <si>
    <t>0.50 per km</t>
  </si>
  <si>
    <t>0.75 per km</t>
  </si>
  <si>
    <t>1.00 per km or more</t>
  </si>
  <si>
    <t>In the weighting, all intersections that include pedestrian crossings over the bus route should be included.</t>
  </si>
  <si>
    <t>BRT implementation results in unchanged or shorter distances for pedestrians or cyclists on any leg of the intersection.</t>
  </si>
  <si>
    <t>BRT implementation results in longer distances for pedestrians and cyclists on at least one of the legs of the intersection.</t>
  </si>
  <si>
    <t>Bicycle lanes</t>
  </si>
  <si>
    <t xml:space="preserve">Limited or no bicycle infrastructure along the bus route </t>
  </si>
  <si>
    <t xml:space="preserve">Bicycle lanes along or parallel to the entire bus route  </t>
  </si>
  <si>
    <t xml:space="preserve">Bicycle lanes along or parallel to large parts of the bus route </t>
  </si>
  <si>
    <t xml:space="preserve">Access to bus stops </t>
  </si>
  <si>
    <t>Bicycle parking is provided in close proximity to bus stops</t>
  </si>
  <si>
    <t>The score is based on the presence of busways and bus lanes (both directions combined) and how these are seperated from traffic. Even though the scoring does not take into account the location of the bus lanes along the route, they should be located where congestion problems occur, which is usually reflected in the travel time variability (rather than the average speed).</t>
  </si>
  <si>
    <t>Physically separated bus lanes (for example by curb or refuge island between bus lanes and other lanes of traffic) or busway</t>
  </si>
  <si>
    <t xml:space="preserve">Colour-differentiated bus lanes, but no physical separation </t>
  </si>
  <si>
    <t>Bus lanes separated by painted line only</t>
  </si>
  <si>
    <t>Busway alignment</t>
  </si>
  <si>
    <t>Busway separation</t>
  </si>
  <si>
    <t>The score is based on the proportion of the route with median-aligned bus lanes or bus-only corridor.</t>
  </si>
  <si>
    <t>Median-aligned bus lanes or bus-only corridor</t>
  </si>
  <si>
    <t>Curb-aligned or offset bus lanes</t>
  </si>
  <si>
    <t>Other vehicles allowed in bus lanes</t>
  </si>
  <si>
    <t>The score is based on the proportion of the route with lanes exclusive for buses.</t>
  </si>
  <si>
    <t>Bus lanes exclusive for buses (and emergency vehicles)</t>
  </si>
  <si>
    <t>Non-emergency vehicles allowed in bus lanes, e.g. taxis, bicycles, or high-occupancy vehicles</t>
  </si>
  <si>
    <t>The score based on the presence of entrances and exits to or from, for example, parking garages that take place via the bus lanes.</t>
  </si>
  <si>
    <t>The score is based on the presence of curbside parking along the bus route (in mixed traffic or if bus lanes are used for access to the parking lot).</t>
  </si>
  <si>
    <t>0.33 per km on average</t>
  </si>
  <si>
    <t>0.67 per km</t>
  </si>
  <si>
    <t>The score is based on the number of speed bumps (not dynamic) along the route.</t>
  </si>
  <si>
    <t>0.17 per km on average</t>
  </si>
  <si>
    <t>0.33 per km</t>
  </si>
  <si>
    <t>0.50 per km or more</t>
  </si>
  <si>
    <t>Bus priority at intersections</t>
  </si>
  <si>
    <t>In the weighting, non-signalised intersections are only included if the bus does not have the right of way.</t>
  </si>
  <si>
    <t>No signal priority for buses or buses on the route need to give way</t>
  </si>
  <si>
    <t>Turn restrictions</t>
  </si>
  <si>
    <t>The score is based on the presence of intersections where turning traffic crosses the bus lane (during the same signal phase as the bus if it is a signal-controlled intersection) – intersections where there is left-turning traffic when the bus lane is median-aligned or right-turning traffic when the bus lane is curb-aligned.</t>
  </si>
  <si>
    <t>0.67 per km on average</t>
  </si>
  <si>
    <t>1.33 per km</t>
  </si>
  <si>
    <t>2.00 per km or more</t>
  </si>
  <si>
    <t>Bus stop types and level boarding</t>
  </si>
  <si>
    <t>The scoring is based on the proportion of in-lane bus stops and conditions for level boarding. In-lane bus stops reduce the need for side movements and automatically gives the bus priority when departing from the stop. Level boarding means a maximum distance of approx. 5 cm (horizontally and vertically) between the platform and the bus entrance.</t>
  </si>
  <si>
    <t>In-lane bus stop with a level entrance without bus kneeling: "tram platform", approx. 30 cm high with curb extension or any other solution to minimise the horizontal distance between bus and platform</t>
  </si>
  <si>
    <t>In-lane bus stop with curb extension or any other solution to minimise the horizontal gap between bus and platform</t>
  </si>
  <si>
    <t>In-lane bus stop</t>
  </si>
  <si>
    <t xml:space="preserve">Bus bay (lateral movement is required to enter or exit the bus stop) </t>
  </si>
  <si>
    <t>Bus stop facilities</t>
  </si>
  <si>
    <t>The score is based on an assessment of the bus stop facilities, in both directions of the route. Stops only for alighting passenters at the termini are excluded.</t>
  </si>
  <si>
    <t>Shelter, seating, or lighting is missing</t>
  </si>
  <si>
    <t xml:space="preserve">Shelter, seating, and lighting are provided – waiting area under roof equivalent to the length of the bus (or at least the distance between front and rear door) is provided </t>
  </si>
  <si>
    <t>Shelter, seating, and lighting are provided – waiting area under roof equivalent to at least half the length of the bus is provided</t>
  </si>
  <si>
    <t xml:space="preserve">Shelter, seating, and lighting are provided – waiting area under roof equivalent to less than half the length of the bus is provided </t>
  </si>
  <si>
    <t>All BRT vehicles have a uniform design that is distinct from other buses in the city.</t>
  </si>
  <si>
    <t>The BRT route branded (differentiated from conventional bus serevices in the area) and this branding can be identified on passenger information such as the route map, bus stop signs, and vehicles.</t>
  </si>
  <si>
    <t xml:space="preserve">Real-time information </t>
  </si>
  <si>
    <t xml:space="preserve">Audiovisual real-time information at bus stops about the next departure (termini excluded) </t>
  </si>
  <si>
    <t xml:space="preserve">Audiovisual real-time information on-board with upcoming stops and transfer possibilities </t>
  </si>
  <si>
    <t>Boarding and alighting</t>
  </si>
  <si>
    <t xml:space="preserve">All door positions are marked on the bus stop platform </t>
  </si>
  <si>
    <t>Boarding at all doors is allowed</t>
  </si>
  <si>
    <t>ITS for headway adherence</t>
  </si>
  <si>
    <t>Driver support for headway adherence (to avoid bus bunching).</t>
  </si>
  <si>
    <t>Vehicles are equipped with ITS supporting headway adherence (equal time intervals to other buses on the same route).</t>
  </si>
  <si>
    <t xml:space="preserve">Daytime frequency </t>
  </si>
  <si>
    <t>The score is based on the service frequency on weekdays between 6 a.m. and 6 p.m.</t>
  </si>
  <si>
    <t xml:space="preserve">Evening and weekend frequency </t>
  </si>
  <si>
    <t>The score is based on the service frequency on all days until 10 p.m.</t>
  </si>
  <si>
    <t>Weekday operating hours</t>
  </si>
  <si>
    <t>The score is based on the service span Monday–Friday (excluding departures that take place only on Fridays).</t>
  </si>
  <si>
    <t>Service span at least 19 hours (e.g. from 5 a.m. to midnight)</t>
  </si>
  <si>
    <t>Service span at least 17 hours (e.g. from 6 a.m. to 11 p.m.)</t>
  </si>
  <si>
    <t>Less than 17 hours service span on weekdays</t>
  </si>
  <si>
    <t>Weekend operating hours</t>
  </si>
  <si>
    <t>The score is based on the service span during weekends (Sundays are usually dimensioning).</t>
  </si>
  <si>
    <t>Service span at least 17 hours (e.g. from 7 a.m. to midnight) on both Saturdays and Sundays</t>
  </si>
  <si>
    <t>Service span at least 15 hours (e.g. from 8 a.m. to 11 p.m.) on both Saturdays and Sundays</t>
  </si>
  <si>
    <t>Less than 15 hours service span on Saturdays or Sundays</t>
  </si>
  <si>
    <t>POÄNGBEDÖMNING</t>
  </si>
  <si>
    <t>x</t>
  </si>
  <si>
    <t>Totalpoäng för parametern</t>
  </si>
  <si>
    <t>Värde</t>
  </si>
  <si>
    <t>x %</t>
  </si>
  <si>
    <t>Indata</t>
  </si>
  <si>
    <t>Andel</t>
  </si>
  <si>
    <t>0,5 per kilometer eller fler</t>
  </si>
  <si>
    <t>0,25 per kilometer i genomsnitt</t>
  </si>
  <si>
    <t>flytande skala från 0 till 2 poäng</t>
  </si>
  <si>
    <t>scale from 0 to 2 points</t>
  </si>
  <si>
    <t xml:space="preserve">0.25 per km on average </t>
  </si>
  <si>
    <t>0.5 per km or more</t>
  </si>
  <si>
    <t>RESULTAT</t>
  </si>
  <si>
    <t>Totalpoäng</t>
  </si>
  <si>
    <t>av 100</t>
  </si>
  <si>
    <t>Per kategori</t>
  </si>
  <si>
    <t>av 20 inom Stadens utformning</t>
  </si>
  <si>
    <t>av 46 inom Kollektivtrafikens infrastruktur</t>
  </si>
  <si>
    <t>av 20 inom Fordon och stödsystem</t>
  </si>
  <si>
    <t>av 14 inom Trafikering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</si>
</sst>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1"/>
      <color theme="0"/>
      <name val="Calibri"/>
      <family val="2"/>
      <scheme val="minor"/>
    </font>
    <font>
      <b/>
      <sz val="11"/>
      <color theme="9"/>
      <name val="Calibri"/>
      <family val="2"/>
      <scheme val="minor"/>
    </font>
    <font>
      <i/>
      <sz val="11"/>
      <color theme="1"/>
      <name val="Calibri"/>
      <family val="2"/>
      <scheme val="minor"/>
    </font>
    <font>
      <b/>
      <sz val="11"/>
      <color theme="5"/>
      <name val="Calibri"/>
      <family val="2"/>
      <scheme val="minor"/>
    </font>
    <font>
      <b/>
      <sz val="11"/>
      <color theme="4"/>
      <name val="Calibri"/>
      <family val="2"/>
      <scheme val="minor"/>
    </font>
    <font>
      <b/>
      <sz val="11"/>
      <color theme="7"/>
      <name val="Calibri"/>
      <family val="2"/>
      <scheme val="minor"/>
    </font>
    <font>
      <i/>
      <sz val="11"/>
      <name val="Calibri"/>
      <family val="2"/>
      <scheme val="minor"/>
    </font>
    <font>
      <sz val="1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s>
  <fills count="11">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rgb="FFFFCC99"/>
      </patternFill>
    </fill>
  </fills>
  <borders count="15">
    <border>
      <left/>
      <right/>
      <top/>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diagonal/>
    </border>
    <border>
      <left style="thin">
        <color theme="9"/>
      </left>
      <right style="thin">
        <color theme="9"/>
      </right>
      <top/>
      <bottom style="thin">
        <color theme="9"/>
      </bottom>
      <diagonal/>
    </border>
    <border>
      <left/>
      <right/>
      <top style="thin">
        <color theme="9" tint="-0.249977111117893"/>
      </top>
      <bottom/>
      <diagonal/>
    </border>
    <border>
      <left style="thin">
        <color theme="5"/>
      </left>
      <right style="thin">
        <color theme="5"/>
      </right>
      <top style="thin">
        <color theme="5"/>
      </top>
      <bottom style="thin">
        <color theme="5"/>
      </bottom>
      <diagonal/>
    </border>
    <border>
      <left style="thin">
        <color theme="4"/>
      </left>
      <right style="thin">
        <color theme="4"/>
      </right>
      <top style="thin">
        <color theme="4"/>
      </top>
      <bottom style="thin">
        <color theme="4"/>
      </bottom>
      <diagonal/>
    </border>
    <border>
      <left style="thin">
        <color theme="7"/>
      </left>
      <right style="thin">
        <color theme="7"/>
      </right>
      <top style="thin">
        <color theme="7"/>
      </top>
      <bottom style="thin">
        <color theme="7"/>
      </bottom>
      <diagonal/>
    </border>
    <border>
      <left style="thin">
        <color theme="5"/>
      </left>
      <right style="thin">
        <color theme="5"/>
      </right>
      <top style="thin">
        <color theme="5"/>
      </top>
      <bottom/>
      <diagonal/>
    </border>
    <border>
      <left style="thin">
        <color theme="5"/>
      </left>
      <right/>
      <top style="thin">
        <color theme="5"/>
      </top>
      <bottom style="thin">
        <color theme="5"/>
      </bottom>
      <diagonal/>
    </border>
    <border>
      <left style="thin">
        <color rgb="FF7F7F7F"/>
      </left>
      <right style="thin">
        <color rgb="FF7F7F7F"/>
      </right>
      <top style="thin">
        <color rgb="FF7F7F7F"/>
      </top>
      <bottom style="thin">
        <color rgb="FF7F7F7F"/>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s>
  <cellStyleXfs count="3">
    <xf numFmtId="0" fontId="0" fillId="0" borderId="0"/>
    <xf numFmtId="9" fontId="9" fillId="0" borderId="0" applyFont="0" applyFill="0" applyBorder="0" applyAlignment="0" applyProtection="0"/>
    <xf numFmtId="0" fontId="10" fillId="10" borderId="11" applyNumberFormat="0" applyAlignment="0" applyProtection="0"/>
  </cellStyleXfs>
  <cellXfs count="91">
    <xf numFmtId="0" fontId="0" fillId="0" borderId="0" xfId="0"/>
    <xf numFmtId="0" fontId="4"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1" fillId="4" borderId="6" xfId="0" applyFont="1" applyFill="1" applyBorder="1" applyAlignment="1">
      <alignment vertical="center"/>
    </xf>
    <xf numFmtId="0" fontId="1" fillId="4" borderId="6" xfId="0" applyFont="1" applyFill="1" applyBorder="1" applyAlignment="1">
      <alignment horizontal="center" vertical="center"/>
    </xf>
    <xf numFmtId="0" fontId="3" fillId="5" borderId="6" xfId="0" applyFont="1" applyFill="1" applyBorder="1" applyAlignment="1">
      <alignment vertical="center" wrapText="1"/>
    </xf>
    <xf numFmtId="0" fontId="0" fillId="5" borderId="6" xfId="0" applyFill="1" applyBorder="1" applyAlignment="1">
      <alignment horizontal="center" vertical="center"/>
    </xf>
    <xf numFmtId="0" fontId="0" fillId="5" borderId="6" xfId="0" applyFill="1" applyBorder="1" applyAlignment="1">
      <alignment vertical="center"/>
    </xf>
    <xf numFmtId="0" fontId="0" fillId="5" borderId="6" xfId="0" applyFill="1" applyBorder="1" applyAlignment="1">
      <alignment vertical="center" wrapText="1"/>
    </xf>
    <xf numFmtId="0" fontId="5" fillId="0" borderId="0" xfId="0" applyFont="1" applyAlignment="1">
      <alignment vertical="center"/>
    </xf>
    <xf numFmtId="0" fontId="1" fillId="6" borderId="7" xfId="0" applyFont="1" applyFill="1" applyBorder="1" applyAlignment="1">
      <alignment vertical="center"/>
    </xf>
    <xf numFmtId="0" fontId="1" fillId="6" borderId="7" xfId="0" applyFont="1" applyFill="1" applyBorder="1" applyAlignment="1">
      <alignment horizontal="center" vertical="center"/>
    </xf>
    <xf numFmtId="0" fontId="3" fillId="7" borderId="7" xfId="0" applyFont="1" applyFill="1" applyBorder="1" applyAlignment="1">
      <alignment vertical="center" wrapText="1"/>
    </xf>
    <xf numFmtId="0" fontId="0" fillId="7" borderId="7" xfId="0" applyFill="1" applyBorder="1" applyAlignment="1">
      <alignment horizontal="center" vertical="center"/>
    </xf>
    <xf numFmtId="0" fontId="0" fillId="7" borderId="7" xfId="0" applyFill="1" applyBorder="1" applyAlignment="1">
      <alignment vertical="center"/>
    </xf>
    <xf numFmtId="0" fontId="0" fillId="7" borderId="7" xfId="0" applyFill="1" applyBorder="1" applyAlignment="1">
      <alignment vertical="center" wrapText="1"/>
    </xf>
    <xf numFmtId="0" fontId="6" fillId="0" borderId="0" xfId="0" applyFont="1" applyAlignment="1">
      <alignment vertical="center"/>
    </xf>
    <xf numFmtId="0" fontId="1" fillId="8" borderId="8" xfId="0" applyFont="1" applyFill="1" applyBorder="1" applyAlignment="1">
      <alignment vertical="center"/>
    </xf>
    <xf numFmtId="0" fontId="1" fillId="8" borderId="8" xfId="0" applyFont="1" applyFill="1" applyBorder="1" applyAlignment="1">
      <alignment horizontal="center" vertical="center"/>
    </xf>
    <xf numFmtId="0" fontId="3" fillId="9" borderId="8" xfId="0" applyFont="1" applyFill="1" applyBorder="1" applyAlignment="1">
      <alignment vertical="center" wrapText="1"/>
    </xf>
    <xf numFmtId="0" fontId="0" fillId="9" borderId="8" xfId="0" applyFill="1" applyBorder="1" applyAlignment="1">
      <alignment horizontal="center" vertical="center"/>
    </xf>
    <xf numFmtId="0" fontId="0" fillId="9" borderId="8" xfId="0" applyFill="1" applyBorder="1" applyAlignment="1">
      <alignment vertical="center"/>
    </xf>
    <xf numFmtId="0" fontId="0" fillId="9" borderId="8" xfId="0" applyFill="1" applyBorder="1" applyAlignment="1">
      <alignment vertical="center" wrapText="1"/>
    </xf>
    <xf numFmtId="0" fontId="0" fillId="0" borderId="6" xfId="0" applyBorder="1" applyAlignment="1">
      <alignment horizontal="center" vertical="center"/>
    </xf>
    <xf numFmtId="0" fontId="0" fillId="5" borderId="10" xfId="0" applyFill="1" applyBorder="1" applyAlignment="1">
      <alignment horizontal="center" vertical="center"/>
    </xf>
    <xf numFmtId="0" fontId="0" fillId="5" borderId="9" xfId="0" applyFill="1" applyBorder="1" applyAlignment="1">
      <alignment vertical="center"/>
    </xf>
    <xf numFmtId="0" fontId="0" fillId="0" borderId="6" xfId="0" applyBorder="1" applyAlignment="1">
      <alignment vertical="center" wrapText="1"/>
    </xf>
    <xf numFmtId="0" fontId="0" fillId="0" borderId="6" xfId="0" applyBorder="1" applyAlignment="1">
      <alignment horizontal="center" vertical="center" wrapText="1"/>
    </xf>
    <xf numFmtId="0" fontId="0" fillId="0" borderId="0" xfId="0" applyAlignment="1">
      <alignment vertical="center" wrapText="1"/>
    </xf>
    <xf numFmtId="0" fontId="5" fillId="0" borderId="0" xfId="0" applyFont="1" applyAlignment="1">
      <alignment vertical="center" wrapText="1"/>
    </xf>
    <xf numFmtId="0" fontId="0" fillId="3" borderId="2" xfId="0" applyFill="1" applyBorder="1" applyAlignment="1">
      <alignment horizontal="center" vertical="center" wrapText="1"/>
    </xf>
    <xf numFmtId="0" fontId="2" fillId="0" borderId="0" xfId="0" applyFont="1" applyAlignment="1">
      <alignment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3" fillId="3" borderId="1" xfId="0" applyFont="1" applyFill="1" applyBorder="1" applyAlignment="1">
      <alignment vertical="center" wrapText="1"/>
    </xf>
    <xf numFmtId="0" fontId="0" fillId="3" borderId="1" xfId="0" applyFill="1" applyBorder="1" applyAlignment="1">
      <alignment vertical="center" wrapText="1"/>
    </xf>
    <xf numFmtId="0" fontId="0" fillId="3" borderId="1"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vertical="center"/>
    </xf>
    <xf numFmtId="0" fontId="2" fillId="0" borderId="0" xfId="0" applyFont="1" applyAlignment="1">
      <alignment vertical="center" wrapText="1"/>
    </xf>
    <xf numFmtId="0" fontId="0" fillId="0" borderId="0" xfId="0"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7" fillId="3" borderId="1" xfId="0" applyFont="1" applyFill="1" applyBorder="1" applyAlignment="1">
      <alignment vertical="center" wrapText="1"/>
    </xf>
    <xf numFmtId="0" fontId="8" fillId="3" borderId="2" xfId="0" applyFont="1" applyFill="1" applyBorder="1" applyAlignment="1">
      <alignment vertical="center" wrapText="1"/>
    </xf>
    <xf numFmtId="0" fontId="0" fillId="0" borderId="5" xfId="0" applyBorder="1" applyAlignment="1">
      <alignment vertical="center" wrapText="1"/>
    </xf>
    <xf numFmtId="0" fontId="1" fillId="2" borderId="0" xfId="0" applyFont="1" applyFill="1" applyAlignment="1">
      <alignment vertical="center" wrapText="1"/>
    </xf>
    <xf numFmtId="0" fontId="1" fillId="2" borderId="0" xfId="0" applyFont="1" applyFill="1" applyAlignment="1">
      <alignment horizontal="center" vertical="center" wrapText="1"/>
    </xf>
    <xf numFmtId="0" fontId="8" fillId="3" borderId="1" xfId="0" applyFont="1" applyFill="1" applyBorder="1" applyAlignment="1">
      <alignment vertical="center" wrapText="1"/>
    </xf>
    <xf numFmtId="0" fontId="11" fillId="0" borderId="0" xfId="0" applyFont="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1" fillId="2" borderId="2" xfId="0" applyFont="1" applyFill="1" applyBorder="1" applyAlignment="1">
      <alignment horizontal="center" vertical="center"/>
    </xf>
    <xf numFmtId="164" fontId="2" fillId="0" borderId="0" xfId="0" applyNumberFormat="1" applyFont="1" applyAlignment="1">
      <alignment vertical="center"/>
    </xf>
    <xf numFmtId="0" fontId="10" fillId="10" borderId="11" xfId="2" applyAlignment="1">
      <alignment horizontal="center" vertical="center"/>
    </xf>
    <xf numFmtId="9" fontId="10" fillId="10" borderId="11" xfId="2" applyNumberFormat="1" applyAlignment="1">
      <alignment horizontal="center" vertical="center"/>
    </xf>
    <xf numFmtId="164" fontId="12" fillId="2" borderId="0" xfId="0" applyNumberFormat="1" applyFont="1" applyFill="1" applyAlignment="1">
      <alignment horizontal="center" vertical="center"/>
    </xf>
    <xf numFmtId="2" fontId="10" fillId="10" borderId="11" xfId="2" applyNumberFormat="1" applyAlignment="1">
      <alignment horizontal="center" vertical="center"/>
    </xf>
    <xf numFmtId="164" fontId="12" fillId="4" borderId="0" xfId="0" applyNumberFormat="1" applyFont="1" applyFill="1" applyAlignment="1">
      <alignment horizontal="center" vertical="center"/>
    </xf>
    <xf numFmtId="0" fontId="0" fillId="4" borderId="0" xfId="0" applyFill="1" applyAlignment="1">
      <alignment vertical="center"/>
    </xf>
    <xf numFmtId="0" fontId="1" fillId="4" borderId="0" xfId="0" applyFont="1" applyFill="1" applyAlignment="1">
      <alignment horizontal="center" vertical="center"/>
    </xf>
    <xf numFmtId="9" fontId="12" fillId="2" borderId="0" xfId="1" applyFont="1" applyFill="1" applyBorder="1" applyAlignment="1">
      <alignment horizontal="center" vertical="center"/>
    </xf>
    <xf numFmtId="9" fontId="12" fillId="4" borderId="0" xfId="1" applyFont="1" applyFill="1" applyBorder="1" applyAlignment="1">
      <alignment horizontal="center" vertical="center"/>
    </xf>
    <xf numFmtId="164" fontId="4" fillId="0" borderId="0" xfId="0" applyNumberFormat="1" applyFont="1" applyAlignment="1">
      <alignment vertical="center"/>
    </xf>
    <xf numFmtId="0" fontId="0" fillId="2" borderId="0" xfId="0" applyFill="1" applyAlignment="1">
      <alignment vertical="center"/>
    </xf>
    <xf numFmtId="0" fontId="1" fillId="6" borderId="0" xfId="0" applyFont="1" applyFill="1" applyAlignment="1">
      <alignment horizontal="center" vertical="center"/>
    </xf>
    <xf numFmtId="0" fontId="0" fillId="6" borderId="0" xfId="0" applyFill="1" applyAlignment="1">
      <alignment vertical="center"/>
    </xf>
    <xf numFmtId="164" fontId="5" fillId="0" borderId="0" xfId="0" applyNumberFormat="1" applyFont="1" applyAlignment="1">
      <alignment vertical="center"/>
    </xf>
    <xf numFmtId="164" fontId="12" fillId="6" borderId="0" xfId="0" applyNumberFormat="1" applyFont="1" applyFill="1" applyAlignment="1">
      <alignment horizontal="center" vertical="center"/>
    </xf>
    <xf numFmtId="164" fontId="6" fillId="0" borderId="0" xfId="0" applyNumberFormat="1" applyFont="1" applyAlignment="1">
      <alignment vertical="center"/>
    </xf>
    <xf numFmtId="0" fontId="1" fillId="8" borderId="0" xfId="0" applyFont="1" applyFill="1" applyAlignment="1">
      <alignment horizontal="center" vertical="center"/>
    </xf>
    <xf numFmtId="0" fontId="0" fillId="8" borderId="0" xfId="0" applyFill="1" applyAlignment="1">
      <alignment vertical="center"/>
    </xf>
    <xf numFmtId="0" fontId="0" fillId="8" borderId="0" xfId="0" applyFill="1"/>
    <xf numFmtId="1" fontId="0" fillId="0" borderId="0" xfId="0" applyNumberFormat="1" applyAlignment="1">
      <alignment vertical="center"/>
    </xf>
    <xf numFmtId="1" fontId="11" fillId="0" borderId="0" xfId="0" applyNumberFormat="1" applyFont="1" applyAlignment="1">
      <alignment vertical="center"/>
    </xf>
    <xf numFmtId="0" fontId="4" fillId="0" borderId="0" xfId="0" applyFont="1"/>
    <xf numFmtId="0" fontId="5" fillId="0" borderId="0" xfId="0" applyFont="1"/>
    <xf numFmtId="0" fontId="6" fillId="0" borderId="0" xfId="0" applyFont="1"/>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5" borderId="6" xfId="0" applyFill="1" applyBorder="1" applyAlignment="1">
      <alignment horizontal="center" vertical="center"/>
    </xf>
    <xf numFmtId="0" fontId="0" fillId="5" borderId="6" xfId="0" applyFill="1" applyBorder="1" applyAlignment="1">
      <alignment horizontal="center" vertical="center" wrapText="1"/>
    </xf>
    <xf numFmtId="0" fontId="0" fillId="7" borderId="7" xfId="0" applyFill="1" applyBorder="1" applyAlignment="1">
      <alignment horizontal="center" vertical="center"/>
    </xf>
    <xf numFmtId="0" fontId="0" fillId="9" borderId="8" xfId="0" applyFill="1" applyBorder="1" applyAlignment="1">
      <alignment horizontal="center"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cellXfs>
  <cellStyles count="3">
    <cellStyle name="Indata" xfId="2" builtinId="20"/>
    <cellStyle name="Normal" xfId="0" builtinId="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28575</xdr:rowOff>
    </xdr:from>
    <xdr:to>
      <xdr:col>1</xdr:col>
      <xdr:colOff>57150</xdr:colOff>
      <xdr:row>9</xdr:row>
      <xdr:rowOff>114300</xdr:rowOff>
    </xdr:to>
    <xdr:sp macro="" textlink="">
      <xdr:nvSpPr>
        <xdr:cNvPr id="2" name="textruta 1">
          <a:extLst>
            <a:ext uri="{FF2B5EF4-FFF2-40B4-BE49-F238E27FC236}">
              <a16:creationId xmlns:a16="http://schemas.microsoft.com/office/drawing/2014/main" id="{CE844186-93E3-AE7E-D376-CB34958C9EB4}"/>
            </a:ext>
          </a:extLst>
        </xdr:cNvPr>
        <xdr:cNvSpPr txBox="1"/>
      </xdr:nvSpPr>
      <xdr:spPr>
        <a:xfrm>
          <a:off x="152400" y="28575"/>
          <a:ext cx="5362575" cy="1800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PLANERINGSVERKTYG FÖR SVENSK BRT</a:t>
          </a:r>
        </a:p>
        <a:p>
          <a:endParaRPr lang="sv-SE" sz="1100"/>
        </a:p>
        <a:p>
          <a:r>
            <a:rPr lang="sv-SE" sz="1100"/>
            <a:t>Nedan beskrivs de parametrar som ingår i Planeringsverktyg</a:t>
          </a:r>
          <a:r>
            <a:rPr lang="sv-SE" sz="1100" baseline="0"/>
            <a:t> för svensk BRT.</a:t>
          </a:r>
        </a:p>
        <a:p>
          <a:r>
            <a:rPr lang="sv-SE" sz="1100" baseline="0"/>
            <a:t>Egen poängbedömning kan göras till höger om respektive parameter genom att mata in aktuella värden i celler formaterade som "Indata". Resulterande poäng, totalt och per kategori, visas här intill.</a:t>
          </a:r>
        </a:p>
        <a:p>
          <a:r>
            <a:rPr lang="sv-SE" sz="1100" baseline="0"/>
            <a:t>Totalpoängen kan översättas enligt följande:</a:t>
          </a:r>
        </a:p>
        <a:p>
          <a:r>
            <a:rPr lang="sv-SE" sz="1100" baseline="0"/>
            <a:t>- Minst 45 poäng - enstjärnig BRT</a:t>
          </a:r>
        </a:p>
        <a:p>
          <a:r>
            <a:rPr lang="sv-SE" sz="1100" baseline="0"/>
            <a:t>- Minst 65 poäng - tvåstjärnig BRT</a:t>
          </a:r>
        </a:p>
        <a:p>
          <a:r>
            <a:rPr lang="sv-SE" sz="1100" baseline="0"/>
            <a:t>- Minst 85 poäng - trestjärnig BRT.</a:t>
          </a:r>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936F-06BB-430A-906C-EA4860163A83}">
  <dimension ref="A1:H164"/>
  <sheetViews>
    <sheetView tabSelected="1" zoomScaleNormal="100" workbookViewId="0">
      <selection activeCell="F15" sqref="F15"/>
    </sheetView>
  </sheetViews>
  <sheetFormatPr defaultColWidth="8.77734375" defaultRowHeight="14.4" x14ac:dyDescent="0.3"/>
  <cols>
    <col min="1" max="1" width="81.77734375" style="3" customWidth="1"/>
    <col min="2" max="2" width="18.44140625" style="3" customWidth="1"/>
    <col min="3" max="3" width="17.77734375" style="3" customWidth="1"/>
    <col min="4" max="4" width="8.77734375" style="3"/>
    <col min="5" max="5" width="19" style="3" bestFit="1" customWidth="1"/>
    <col min="6" max="6" width="38" style="3" bestFit="1" customWidth="1"/>
    <col min="8" max="8" width="24.44140625" style="3" bestFit="1" customWidth="1"/>
    <col min="9" max="16384" width="8.77734375" style="3"/>
  </cols>
  <sheetData>
    <row r="1" spans="1:8" x14ac:dyDescent="0.3">
      <c r="A1" s="52"/>
      <c r="E1" s="52" t="s">
        <v>269</v>
      </c>
    </row>
    <row r="2" spans="1:8" x14ac:dyDescent="0.3">
      <c r="E2" s="3" t="s">
        <v>270</v>
      </c>
    </row>
    <row r="3" spans="1:8" x14ac:dyDescent="0.3">
      <c r="D3" s="77">
        <f>E3</f>
        <v>0</v>
      </c>
      <c r="E3" s="78">
        <f>SUM(H:H)</f>
        <v>0</v>
      </c>
      <c r="F3" s="52" t="s">
        <v>271</v>
      </c>
    </row>
    <row r="4" spans="1:8" x14ac:dyDescent="0.3">
      <c r="E4" s="3" t="s">
        <v>272</v>
      </c>
    </row>
    <row r="5" spans="1:8" x14ac:dyDescent="0.3">
      <c r="D5" s="3">
        <f>E5</f>
        <v>0</v>
      </c>
      <c r="E5" s="32">
        <f>SUM(H13:H52)</f>
        <v>0</v>
      </c>
      <c r="F5" s="32" t="s">
        <v>273</v>
      </c>
    </row>
    <row r="6" spans="1:8" x14ac:dyDescent="0.3">
      <c r="D6" s="3">
        <f t="shared" ref="D6:D8" si="0">E6</f>
        <v>0</v>
      </c>
      <c r="E6" s="1">
        <f>SUM(H56:H117)</f>
        <v>0</v>
      </c>
      <c r="F6" s="79" t="s">
        <v>274</v>
      </c>
    </row>
    <row r="7" spans="1:8" x14ac:dyDescent="0.3">
      <c r="D7" s="3">
        <f t="shared" si="0"/>
        <v>0</v>
      </c>
      <c r="E7" s="10">
        <f>SUM(H121:H138)</f>
        <v>0</v>
      </c>
      <c r="F7" s="80" t="s">
        <v>275</v>
      </c>
    </row>
    <row r="8" spans="1:8" x14ac:dyDescent="0.3">
      <c r="D8" s="3">
        <f t="shared" si="0"/>
        <v>0</v>
      </c>
      <c r="E8" s="17">
        <f>SUM(H142:H164)</f>
        <v>0</v>
      </c>
      <c r="F8" s="81" t="s">
        <v>276</v>
      </c>
    </row>
    <row r="10" spans="1:8" x14ac:dyDescent="0.3">
      <c r="E10" s="52" t="s">
        <v>256</v>
      </c>
    </row>
    <row r="11" spans="1:8" x14ac:dyDescent="0.3">
      <c r="A11" s="32" t="s">
        <v>0</v>
      </c>
      <c r="B11" s="2"/>
      <c r="C11" s="2"/>
      <c r="E11" s="58" t="s">
        <v>261</v>
      </c>
    </row>
    <row r="12" spans="1:8" x14ac:dyDescent="0.3">
      <c r="B12" s="2"/>
      <c r="C12" s="2"/>
    </row>
    <row r="13" spans="1:8" x14ac:dyDescent="0.3">
      <c r="A13" s="33" t="s">
        <v>1</v>
      </c>
      <c r="B13" s="34" t="s">
        <v>2</v>
      </c>
      <c r="C13" s="34" t="s">
        <v>3</v>
      </c>
      <c r="E13" s="34"/>
      <c r="F13" s="34" t="s">
        <v>2</v>
      </c>
      <c r="H13" s="32" t="s">
        <v>258</v>
      </c>
    </row>
    <row r="14" spans="1:8" x14ac:dyDescent="0.3">
      <c r="A14" s="35" t="s">
        <v>54</v>
      </c>
      <c r="B14" s="37"/>
      <c r="C14" s="37"/>
      <c r="E14" s="53"/>
      <c r="F14" s="54"/>
      <c r="H14" s="57">
        <f>SUM(F15:F16)</f>
        <v>0</v>
      </c>
    </row>
    <row r="15" spans="1:8" ht="28.8" x14ac:dyDescent="0.3">
      <c r="A15" s="36" t="s">
        <v>112</v>
      </c>
      <c r="B15" s="37">
        <v>1</v>
      </c>
      <c r="C15" s="37" t="s">
        <v>4</v>
      </c>
      <c r="E15" s="53"/>
      <c r="F15" s="58" t="s">
        <v>257</v>
      </c>
    </row>
    <row r="16" spans="1:8" ht="28.8" x14ac:dyDescent="0.3">
      <c r="A16" s="36" t="s">
        <v>113</v>
      </c>
      <c r="B16" s="37">
        <v>1</v>
      </c>
      <c r="C16" s="37" t="s">
        <v>4</v>
      </c>
      <c r="E16" s="55"/>
      <c r="F16" s="58" t="s">
        <v>257</v>
      </c>
    </row>
    <row r="17" spans="1:8" x14ac:dyDescent="0.3">
      <c r="B17" s="2"/>
      <c r="C17" s="2"/>
    </row>
    <row r="18" spans="1:8" x14ac:dyDescent="0.3">
      <c r="A18" s="38" t="s">
        <v>5</v>
      </c>
      <c r="B18" s="39" t="s">
        <v>2</v>
      </c>
      <c r="C18" s="39" t="s">
        <v>3</v>
      </c>
      <c r="E18" s="56" t="s">
        <v>259</v>
      </c>
      <c r="F18" s="56" t="s">
        <v>2</v>
      </c>
      <c r="H18" s="32" t="s">
        <v>258</v>
      </c>
    </row>
    <row r="19" spans="1:8" ht="43.2" x14ac:dyDescent="0.3">
      <c r="A19" s="35" t="s">
        <v>114</v>
      </c>
      <c r="B19" s="37"/>
      <c r="C19" s="41"/>
      <c r="E19" s="59" t="s">
        <v>260</v>
      </c>
      <c r="F19" s="60">
        <f>IF(E19&lt;10%,3,IF(E19&gt;40%,0,3*(1-(E19-10%)/30%)))</f>
        <v>0</v>
      </c>
      <c r="H19" s="57">
        <f>F19</f>
        <v>0</v>
      </c>
    </row>
    <row r="20" spans="1:8" x14ac:dyDescent="0.3">
      <c r="A20" s="36" t="s">
        <v>6</v>
      </c>
      <c r="B20" s="37">
        <v>3</v>
      </c>
      <c r="C20" s="82" t="s">
        <v>7</v>
      </c>
      <c r="E20" s="68"/>
      <c r="F20" s="68"/>
    </row>
    <row r="21" spans="1:8" x14ac:dyDescent="0.3">
      <c r="A21" s="36" t="s">
        <v>8</v>
      </c>
      <c r="B21" s="37">
        <v>2</v>
      </c>
      <c r="C21" s="84"/>
      <c r="E21" s="68"/>
      <c r="F21" s="68"/>
    </row>
    <row r="22" spans="1:8" x14ac:dyDescent="0.3">
      <c r="A22" s="36" t="s">
        <v>9</v>
      </c>
      <c r="B22" s="37">
        <v>1</v>
      </c>
      <c r="C22" s="84"/>
      <c r="E22" s="68"/>
      <c r="F22" s="68"/>
    </row>
    <row r="23" spans="1:8" x14ac:dyDescent="0.3">
      <c r="A23" s="36" t="s">
        <v>10</v>
      </c>
      <c r="B23" s="37">
        <v>0</v>
      </c>
      <c r="C23" s="83"/>
      <c r="E23" s="68"/>
      <c r="F23" s="68"/>
    </row>
    <row r="24" spans="1:8" x14ac:dyDescent="0.3">
      <c r="B24" s="2"/>
      <c r="C24" s="2"/>
    </row>
    <row r="25" spans="1:8" x14ac:dyDescent="0.3">
      <c r="A25" s="38" t="s">
        <v>11</v>
      </c>
      <c r="B25" s="39" t="s">
        <v>2</v>
      </c>
      <c r="C25" s="39" t="s">
        <v>3</v>
      </c>
      <c r="E25" s="56" t="s">
        <v>262</v>
      </c>
      <c r="F25" s="56" t="s">
        <v>2</v>
      </c>
      <c r="H25" s="32" t="s">
        <v>258</v>
      </c>
    </row>
    <row r="26" spans="1:8" ht="28.8" x14ac:dyDescent="0.3">
      <c r="A26" s="35" t="s">
        <v>115</v>
      </c>
      <c r="B26" s="37"/>
      <c r="C26" s="41"/>
      <c r="E26" s="53"/>
      <c r="F26" s="53"/>
      <c r="H26" s="57">
        <f>SUM(F27:F29)</f>
        <v>0</v>
      </c>
    </row>
    <row r="27" spans="1:8" x14ac:dyDescent="0.3">
      <c r="A27" s="36" t="s">
        <v>12</v>
      </c>
      <c r="B27" s="37">
        <v>5</v>
      </c>
      <c r="C27" s="82" t="s">
        <v>13</v>
      </c>
      <c r="E27" s="59" t="s">
        <v>260</v>
      </c>
      <c r="F27" s="60" t="str">
        <f>IFERROR(E27*B27,"x")</f>
        <v>x</v>
      </c>
    </row>
    <row r="28" spans="1:8" x14ac:dyDescent="0.3">
      <c r="A28" s="36" t="s">
        <v>14</v>
      </c>
      <c r="B28" s="37">
        <v>4</v>
      </c>
      <c r="C28" s="84"/>
      <c r="E28" s="59" t="s">
        <v>260</v>
      </c>
      <c r="F28" s="60" t="str">
        <f t="shared" ref="F28:F29" si="1">IFERROR(E28*B28,"x")</f>
        <v>x</v>
      </c>
    </row>
    <row r="29" spans="1:8" x14ac:dyDescent="0.3">
      <c r="A29" s="36" t="s">
        <v>15</v>
      </c>
      <c r="B29" s="37">
        <v>3</v>
      </c>
      <c r="C29" s="84"/>
      <c r="E29" s="59" t="s">
        <v>260</v>
      </c>
      <c r="F29" s="60" t="str">
        <f t="shared" si="1"/>
        <v>x</v>
      </c>
    </row>
    <row r="30" spans="1:8" x14ac:dyDescent="0.3">
      <c r="A30" s="36" t="s">
        <v>16</v>
      </c>
      <c r="B30" s="37">
        <v>0</v>
      </c>
      <c r="C30" s="83"/>
      <c r="E30" s="65">
        <f>100%-SUM(E27:E29)</f>
        <v>1</v>
      </c>
      <c r="F30" s="60"/>
    </row>
    <row r="31" spans="1:8" x14ac:dyDescent="0.3">
      <c r="B31" s="2"/>
      <c r="C31" s="2"/>
    </row>
    <row r="32" spans="1:8" x14ac:dyDescent="0.3">
      <c r="A32" s="38" t="s">
        <v>17</v>
      </c>
      <c r="B32" s="39" t="s">
        <v>2</v>
      </c>
      <c r="C32" s="39" t="s">
        <v>3</v>
      </c>
      <c r="E32" s="56" t="s">
        <v>259</v>
      </c>
      <c r="F32" s="56" t="s">
        <v>2</v>
      </c>
      <c r="H32" s="32" t="s">
        <v>258</v>
      </c>
    </row>
    <row r="33" spans="1:8" ht="28.8" x14ac:dyDescent="0.3">
      <c r="A33" s="35" t="s">
        <v>116</v>
      </c>
      <c r="B33" s="37"/>
      <c r="C33" s="41"/>
      <c r="E33" s="61" t="s">
        <v>257</v>
      </c>
      <c r="F33" s="60">
        <f>IF(E33&lt;0.25,3,IF(E33&gt;1,0,3*(1-(E33-0.25)/0.75)))</f>
        <v>0</v>
      </c>
      <c r="H33" s="57">
        <f>F33</f>
        <v>0</v>
      </c>
    </row>
    <row r="34" spans="1:8" x14ac:dyDescent="0.3">
      <c r="A34" s="36" t="s">
        <v>118</v>
      </c>
      <c r="B34" s="37">
        <v>3</v>
      </c>
      <c r="C34" s="82" t="s">
        <v>7</v>
      </c>
      <c r="E34" s="68"/>
      <c r="F34" s="68"/>
    </row>
    <row r="35" spans="1:8" x14ac:dyDescent="0.3">
      <c r="A35" s="36" t="s">
        <v>117</v>
      </c>
      <c r="B35" s="37">
        <v>2</v>
      </c>
      <c r="C35" s="84"/>
      <c r="E35" s="68"/>
      <c r="F35" s="68"/>
    </row>
    <row r="36" spans="1:8" x14ac:dyDescent="0.3">
      <c r="A36" s="36" t="s">
        <v>119</v>
      </c>
      <c r="B36" s="37">
        <v>1</v>
      </c>
      <c r="C36" s="84"/>
      <c r="E36" s="68"/>
      <c r="F36" s="68"/>
    </row>
    <row r="37" spans="1:8" x14ac:dyDescent="0.3">
      <c r="A37" s="36" t="s">
        <v>120</v>
      </c>
      <c r="B37" s="37">
        <v>0</v>
      </c>
      <c r="C37" s="83"/>
      <c r="E37" s="68"/>
      <c r="F37" s="68"/>
    </row>
    <row r="38" spans="1:8" x14ac:dyDescent="0.3">
      <c r="B38" s="2"/>
      <c r="C38" s="2"/>
    </row>
    <row r="39" spans="1:8" x14ac:dyDescent="0.3">
      <c r="A39" s="38" t="s">
        <v>80</v>
      </c>
      <c r="B39" s="39" t="s">
        <v>2</v>
      </c>
      <c r="C39" s="39" t="s">
        <v>3</v>
      </c>
      <c r="E39" s="56" t="s">
        <v>262</v>
      </c>
      <c r="F39" s="56" t="s">
        <v>2</v>
      </c>
      <c r="H39" s="32" t="s">
        <v>258</v>
      </c>
    </row>
    <row r="40" spans="1:8" ht="28.8" x14ac:dyDescent="0.3">
      <c r="A40" s="35" t="s">
        <v>121</v>
      </c>
      <c r="B40" s="37"/>
      <c r="C40" s="41"/>
      <c r="E40" s="53"/>
      <c r="F40" s="53"/>
      <c r="H40" s="57">
        <f>SUM(F41)</f>
        <v>0</v>
      </c>
    </row>
    <row r="41" spans="1:8" ht="28.8" x14ac:dyDescent="0.3">
      <c r="A41" s="36" t="s">
        <v>122</v>
      </c>
      <c r="B41" s="37">
        <v>3</v>
      </c>
      <c r="C41" s="82" t="s">
        <v>18</v>
      </c>
      <c r="E41" s="59" t="s">
        <v>260</v>
      </c>
      <c r="F41" s="60" t="str">
        <f>IFERROR(E41*B41,"x")</f>
        <v>x</v>
      </c>
    </row>
    <row r="42" spans="1:8" ht="28.8" x14ac:dyDescent="0.3">
      <c r="A42" s="36" t="s">
        <v>123</v>
      </c>
      <c r="B42" s="37">
        <v>0</v>
      </c>
      <c r="C42" s="83"/>
      <c r="E42" s="65">
        <f>100%-SUM(E41)</f>
        <v>1</v>
      </c>
      <c r="F42" s="60"/>
    </row>
    <row r="43" spans="1:8" x14ac:dyDescent="0.3">
      <c r="B43" s="2"/>
      <c r="C43" s="2"/>
    </row>
    <row r="44" spans="1:8" x14ac:dyDescent="0.3">
      <c r="A44" s="38" t="s">
        <v>19</v>
      </c>
      <c r="B44" s="39" t="s">
        <v>2</v>
      </c>
      <c r="C44" s="39" t="s">
        <v>3</v>
      </c>
      <c r="E44" s="34"/>
      <c r="F44" s="34" t="s">
        <v>2</v>
      </c>
      <c r="H44" s="32" t="s">
        <v>258</v>
      </c>
    </row>
    <row r="45" spans="1:8" x14ac:dyDescent="0.3">
      <c r="A45" s="36" t="s">
        <v>124</v>
      </c>
      <c r="B45" s="37">
        <v>2</v>
      </c>
      <c r="C45" s="82" t="s">
        <v>4</v>
      </c>
      <c r="E45" s="53"/>
      <c r="F45" s="61" t="s">
        <v>257</v>
      </c>
      <c r="H45" s="57">
        <f>SUM(F45)</f>
        <v>0</v>
      </c>
    </row>
    <row r="46" spans="1:8" x14ac:dyDescent="0.3">
      <c r="A46" s="36" t="s">
        <v>125</v>
      </c>
      <c r="B46" s="37">
        <v>1</v>
      </c>
      <c r="C46" s="84"/>
      <c r="E46" s="68"/>
      <c r="F46" s="68"/>
    </row>
    <row r="47" spans="1:8" x14ac:dyDescent="0.3">
      <c r="A47" s="36" t="s">
        <v>20</v>
      </c>
      <c r="B47" s="37">
        <v>0</v>
      </c>
      <c r="C47" s="83"/>
      <c r="E47" s="68"/>
      <c r="F47" s="68"/>
    </row>
    <row r="48" spans="1:8" x14ac:dyDescent="0.3">
      <c r="B48" s="2"/>
      <c r="C48" s="2"/>
    </row>
    <row r="49" spans="1:8" x14ac:dyDescent="0.3">
      <c r="A49" s="33" t="s">
        <v>86</v>
      </c>
      <c r="B49" s="34" t="s">
        <v>2</v>
      </c>
      <c r="C49" s="34" t="s">
        <v>3</v>
      </c>
      <c r="E49" s="34"/>
      <c r="F49" s="34" t="s">
        <v>2</v>
      </c>
      <c r="H49" s="32" t="s">
        <v>258</v>
      </c>
    </row>
    <row r="50" spans="1:8" x14ac:dyDescent="0.3">
      <c r="A50" s="35" t="s">
        <v>54</v>
      </c>
      <c r="B50" s="37"/>
      <c r="C50" s="41"/>
      <c r="E50" s="53"/>
      <c r="F50" s="54"/>
      <c r="H50" s="57">
        <f>SUM(F51:F52)</f>
        <v>0</v>
      </c>
    </row>
    <row r="51" spans="1:8" x14ac:dyDescent="0.3">
      <c r="A51" s="36" t="s">
        <v>127</v>
      </c>
      <c r="B51" s="37">
        <v>1</v>
      </c>
      <c r="C51" s="82" t="s">
        <v>47</v>
      </c>
      <c r="E51" s="53"/>
      <c r="F51" s="58" t="s">
        <v>257</v>
      </c>
    </row>
    <row r="52" spans="1:8" x14ac:dyDescent="0.3">
      <c r="A52" s="36" t="s">
        <v>126</v>
      </c>
      <c r="B52" s="37">
        <v>1</v>
      </c>
      <c r="C52" s="83"/>
      <c r="E52" s="55"/>
      <c r="F52" s="58" t="s">
        <v>257</v>
      </c>
    </row>
    <row r="53" spans="1:8" x14ac:dyDescent="0.3">
      <c r="A53" s="29"/>
      <c r="B53" s="2"/>
      <c r="C53" s="2"/>
    </row>
    <row r="54" spans="1:8" x14ac:dyDescent="0.3">
      <c r="A54" s="1" t="s">
        <v>31</v>
      </c>
      <c r="B54" s="2"/>
      <c r="C54" s="2"/>
    </row>
    <row r="55" spans="1:8" x14ac:dyDescent="0.3">
      <c r="B55" s="2"/>
      <c r="C55" s="2"/>
    </row>
    <row r="56" spans="1:8" x14ac:dyDescent="0.3">
      <c r="A56" s="4" t="s">
        <v>32</v>
      </c>
      <c r="B56" s="5" t="s">
        <v>2</v>
      </c>
      <c r="C56" s="5" t="s">
        <v>3</v>
      </c>
      <c r="E56" s="64" t="s">
        <v>262</v>
      </c>
      <c r="F56" s="64" t="s">
        <v>2</v>
      </c>
      <c r="H56" s="1" t="s">
        <v>258</v>
      </c>
    </row>
    <row r="57" spans="1:8" ht="57.6" x14ac:dyDescent="0.3">
      <c r="A57" s="6" t="s">
        <v>128</v>
      </c>
      <c r="B57" s="7"/>
      <c r="C57" s="8"/>
      <c r="E57" s="63"/>
      <c r="F57" s="63"/>
      <c r="H57" s="67">
        <f>SUM(F58:F60)</f>
        <v>0</v>
      </c>
    </row>
    <row r="58" spans="1:8" ht="28.8" x14ac:dyDescent="0.3">
      <c r="A58" s="9" t="s">
        <v>129</v>
      </c>
      <c r="B58" s="7">
        <v>8</v>
      </c>
      <c r="C58" s="85" t="s">
        <v>33</v>
      </c>
      <c r="E58" s="59" t="s">
        <v>260</v>
      </c>
      <c r="F58" s="62" t="str">
        <f>IFERROR(E58*B58,"x")</f>
        <v>x</v>
      </c>
    </row>
    <row r="59" spans="1:8" ht="28.8" x14ac:dyDescent="0.3">
      <c r="A59" s="9" t="s">
        <v>34</v>
      </c>
      <c r="B59" s="7">
        <v>6</v>
      </c>
      <c r="C59" s="85"/>
      <c r="E59" s="59" t="s">
        <v>260</v>
      </c>
      <c r="F59" s="62" t="str">
        <f t="shared" ref="F59:F60" si="2">IFERROR(E59*B59,"x")</f>
        <v>x</v>
      </c>
    </row>
    <row r="60" spans="1:8" x14ac:dyDescent="0.3">
      <c r="A60" s="9" t="s">
        <v>35</v>
      </c>
      <c r="B60" s="7">
        <v>4</v>
      </c>
      <c r="C60" s="85"/>
      <c r="E60" s="59" t="s">
        <v>260</v>
      </c>
      <c r="F60" s="62" t="str">
        <f t="shared" si="2"/>
        <v>x</v>
      </c>
    </row>
    <row r="61" spans="1:8" x14ac:dyDescent="0.3">
      <c r="A61" s="9" t="s">
        <v>36</v>
      </c>
      <c r="B61" s="7">
        <v>0</v>
      </c>
      <c r="C61" s="85"/>
      <c r="E61" s="66">
        <f>100%-SUM(E58:E60)</f>
        <v>1</v>
      </c>
      <c r="F61" s="62"/>
    </row>
    <row r="62" spans="1:8" x14ac:dyDescent="0.3">
      <c r="B62" s="2"/>
      <c r="C62" s="2"/>
    </row>
    <row r="63" spans="1:8" x14ac:dyDescent="0.3">
      <c r="A63" s="4" t="s">
        <v>37</v>
      </c>
      <c r="B63" s="5" t="s">
        <v>2</v>
      </c>
      <c r="C63" s="5" t="s">
        <v>3</v>
      </c>
      <c r="E63" s="64" t="s">
        <v>262</v>
      </c>
      <c r="F63" s="64" t="s">
        <v>2</v>
      </c>
      <c r="H63" s="1" t="s">
        <v>258</v>
      </c>
    </row>
    <row r="64" spans="1:8" ht="28.8" x14ac:dyDescent="0.3">
      <c r="A64" s="6" t="s">
        <v>130</v>
      </c>
      <c r="B64" s="7"/>
      <c r="C64" s="8"/>
      <c r="E64" s="63"/>
      <c r="F64" s="63"/>
      <c r="H64" s="67">
        <f>SUM(F65)</f>
        <v>0</v>
      </c>
    </row>
    <row r="65" spans="1:8" ht="28.8" x14ac:dyDescent="0.3">
      <c r="A65" s="9" t="s">
        <v>131</v>
      </c>
      <c r="B65" s="7">
        <v>4</v>
      </c>
      <c r="C65" s="85" t="s">
        <v>33</v>
      </c>
      <c r="E65" s="59" t="s">
        <v>260</v>
      </c>
      <c r="F65" s="62" t="str">
        <f>IFERROR(E65*B65,"x")</f>
        <v>x</v>
      </c>
    </row>
    <row r="66" spans="1:8" x14ac:dyDescent="0.3">
      <c r="A66" s="9" t="s">
        <v>132</v>
      </c>
      <c r="B66" s="7">
        <v>0</v>
      </c>
      <c r="C66" s="85"/>
      <c r="E66" s="66">
        <f>100%-SUM(E65)</f>
        <v>1</v>
      </c>
      <c r="F66" s="62"/>
    </row>
    <row r="67" spans="1:8" x14ac:dyDescent="0.3">
      <c r="B67" s="2"/>
      <c r="C67" s="2"/>
    </row>
    <row r="68" spans="1:8" x14ac:dyDescent="0.3">
      <c r="A68" s="4" t="s">
        <v>38</v>
      </c>
      <c r="B68" s="5" t="s">
        <v>2</v>
      </c>
      <c r="C68" s="5" t="s">
        <v>3</v>
      </c>
      <c r="E68" s="64" t="s">
        <v>262</v>
      </c>
      <c r="F68" s="64" t="s">
        <v>2</v>
      </c>
      <c r="H68" s="1" t="s">
        <v>258</v>
      </c>
    </row>
    <row r="69" spans="1:8" ht="28.8" x14ac:dyDescent="0.3">
      <c r="A69" s="6" t="s">
        <v>133</v>
      </c>
      <c r="B69" s="7"/>
      <c r="C69" s="8"/>
      <c r="E69" s="63"/>
      <c r="F69" s="63"/>
      <c r="H69" s="67">
        <f>SUM(F70)</f>
        <v>0</v>
      </c>
    </row>
    <row r="70" spans="1:8" x14ac:dyDescent="0.3">
      <c r="A70" s="9" t="s">
        <v>39</v>
      </c>
      <c r="B70" s="7">
        <v>3</v>
      </c>
      <c r="C70" s="85" t="s">
        <v>33</v>
      </c>
      <c r="E70" s="59" t="s">
        <v>260</v>
      </c>
      <c r="F70" s="62" t="str">
        <f>IFERROR(E70*B70,"x")</f>
        <v>x</v>
      </c>
    </row>
    <row r="71" spans="1:8" x14ac:dyDescent="0.3">
      <c r="A71" s="9" t="s">
        <v>40</v>
      </c>
      <c r="B71" s="7">
        <v>0</v>
      </c>
      <c r="C71" s="85"/>
      <c r="E71" s="66">
        <f>100%-SUM(E70)</f>
        <v>1</v>
      </c>
      <c r="F71" s="62"/>
    </row>
    <row r="72" spans="1:8" x14ac:dyDescent="0.3">
      <c r="B72" s="2"/>
      <c r="C72" s="2"/>
    </row>
    <row r="73" spans="1:8" x14ac:dyDescent="0.3">
      <c r="A73" s="4" t="s">
        <v>41</v>
      </c>
      <c r="B73" s="5" t="s">
        <v>2</v>
      </c>
      <c r="C73" s="5" t="s">
        <v>3</v>
      </c>
      <c r="E73" s="64" t="s">
        <v>259</v>
      </c>
      <c r="F73" s="64" t="s">
        <v>2</v>
      </c>
      <c r="H73" s="1" t="s">
        <v>258</v>
      </c>
    </row>
    <row r="74" spans="1:8" ht="28.8" x14ac:dyDescent="0.3">
      <c r="A74" s="6" t="s">
        <v>134</v>
      </c>
      <c r="B74" s="7"/>
      <c r="C74" s="8"/>
      <c r="E74" s="61" t="s">
        <v>257</v>
      </c>
      <c r="F74" s="62">
        <f>IF(E74&gt;0.5,0,2*(0.5-E74)/0.5)</f>
        <v>0</v>
      </c>
      <c r="H74" s="67">
        <f>F74</f>
        <v>0</v>
      </c>
    </row>
    <row r="75" spans="1:8" x14ac:dyDescent="0.3">
      <c r="A75" s="9" t="s">
        <v>42</v>
      </c>
      <c r="B75" s="7">
        <v>2</v>
      </c>
      <c r="C75" s="86" t="s">
        <v>265</v>
      </c>
      <c r="E75" s="63"/>
      <c r="F75" s="63"/>
    </row>
    <row r="76" spans="1:8" x14ac:dyDescent="0.3">
      <c r="A76" s="9" t="s">
        <v>264</v>
      </c>
      <c r="B76" s="7">
        <v>1</v>
      </c>
      <c r="C76" s="86"/>
      <c r="E76" s="63"/>
      <c r="F76" s="63"/>
    </row>
    <row r="77" spans="1:8" x14ac:dyDescent="0.3">
      <c r="A77" s="9" t="s">
        <v>263</v>
      </c>
      <c r="B77" s="7">
        <v>0</v>
      </c>
      <c r="C77" s="86"/>
      <c r="E77" s="63"/>
      <c r="F77" s="63"/>
    </row>
    <row r="78" spans="1:8" x14ac:dyDescent="0.3">
      <c r="B78" s="2"/>
      <c r="C78" s="2"/>
    </row>
    <row r="79" spans="1:8" x14ac:dyDescent="0.3">
      <c r="A79" s="4" t="s">
        <v>43</v>
      </c>
      <c r="B79" s="5" t="s">
        <v>2</v>
      </c>
      <c r="C79" s="5" t="s">
        <v>3</v>
      </c>
      <c r="E79" s="64" t="s">
        <v>259</v>
      </c>
      <c r="F79" s="64" t="s">
        <v>2</v>
      </c>
      <c r="H79" s="1" t="s">
        <v>258</v>
      </c>
    </row>
    <row r="80" spans="1:8" ht="28.8" x14ac:dyDescent="0.3">
      <c r="A80" s="6" t="s">
        <v>135</v>
      </c>
      <c r="B80" s="7"/>
      <c r="C80" s="8"/>
      <c r="E80" s="61" t="s">
        <v>257</v>
      </c>
      <c r="F80" s="62">
        <f>IF(E80&gt;1,0,3*(1-E80))</f>
        <v>0</v>
      </c>
      <c r="H80" s="67">
        <f>F80</f>
        <v>0</v>
      </c>
    </row>
    <row r="81" spans="1:8" x14ac:dyDescent="0.3">
      <c r="A81" s="9" t="s">
        <v>42</v>
      </c>
      <c r="B81" s="7">
        <v>3</v>
      </c>
      <c r="C81" s="86" t="s">
        <v>7</v>
      </c>
      <c r="E81" s="63"/>
      <c r="F81" s="63"/>
    </row>
    <row r="82" spans="1:8" x14ac:dyDescent="0.3">
      <c r="A82" s="9" t="s">
        <v>136</v>
      </c>
      <c r="B82" s="7">
        <v>2</v>
      </c>
      <c r="C82" s="86"/>
      <c r="E82" s="63"/>
      <c r="F82" s="63"/>
    </row>
    <row r="83" spans="1:8" x14ac:dyDescent="0.3">
      <c r="A83" s="9" t="s">
        <v>137</v>
      </c>
      <c r="B83" s="7">
        <v>1</v>
      </c>
      <c r="C83" s="86"/>
      <c r="E83" s="63"/>
      <c r="F83" s="63"/>
    </row>
    <row r="84" spans="1:8" x14ac:dyDescent="0.3">
      <c r="A84" s="9" t="s">
        <v>120</v>
      </c>
      <c r="B84" s="7">
        <v>0</v>
      </c>
      <c r="C84" s="86"/>
      <c r="E84" s="63"/>
      <c r="F84" s="63"/>
    </row>
    <row r="85" spans="1:8" x14ac:dyDescent="0.3">
      <c r="B85" s="2"/>
      <c r="C85" s="2"/>
    </row>
    <row r="86" spans="1:8" x14ac:dyDescent="0.3">
      <c r="A86" s="4" t="s">
        <v>44</v>
      </c>
      <c r="B86" s="5" t="s">
        <v>2</v>
      </c>
      <c r="C86" s="5" t="s">
        <v>3</v>
      </c>
      <c r="E86" s="64" t="s">
        <v>259</v>
      </c>
      <c r="F86" s="64" t="s">
        <v>2</v>
      </c>
      <c r="H86" s="1" t="s">
        <v>258</v>
      </c>
    </row>
    <row r="87" spans="1:8" x14ac:dyDescent="0.3">
      <c r="A87" s="6" t="s">
        <v>138</v>
      </c>
      <c r="B87" s="7"/>
      <c r="C87" s="8"/>
      <c r="E87" s="61" t="s">
        <v>257</v>
      </c>
      <c r="F87" s="62">
        <f>IF(E87&gt;0.5,0,3*(0.5-E87)/0.5)</f>
        <v>0</v>
      </c>
      <c r="H87" s="67">
        <f>F87</f>
        <v>0</v>
      </c>
    </row>
    <row r="88" spans="1:8" x14ac:dyDescent="0.3">
      <c r="A88" s="9" t="s">
        <v>42</v>
      </c>
      <c r="B88" s="7">
        <v>3</v>
      </c>
      <c r="C88" s="86" t="s">
        <v>7</v>
      </c>
      <c r="E88" s="63"/>
      <c r="F88" s="63"/>
    </row>
    <row r="89" spans="1:8" x14ac:dyDescent="0.3">
      <c r="A89" s="9" t="s">
        <v>140</v>
      </c>
      <c r="B89" s="7">
        <v>2</v>
      </c>
      <c r="C89" s="86"/>
      <c r="E89" s="63"/>
      <c r="F89" s="63"/>
    </row>
    <row r="90" spans="1:8" x14ac:dyDescent="0.3">
      <c r="A90" s="9" t="s">
        <v>141</v>
      </c>
      <c r="B90" s="7">
        <v>1</v>
      </c>
      <c r="C90" s="86"/>
      <c r="E90" s="63"/>
      <c r="F90" s="63"/>
    </row>
    <row r="91" spans="1:8" x14ac:dyDescent="0.3">
      <c r="A91" s="9" t="s">
        <v>139</v>
      </c>
      <c r="B91" s="7">
        <v>0</v>
      </c>
      <c r="C91" s="86"/>
      <c r="E91" s="63"/>
      <c r="F91" s="63"/>
    </row>
    <row r="92" spans="1:8" x14ac:dyDescent="0.3">
      <c r="B92" s="2"/>
      <c r="C92" s="2"/>
    </row>
    <row r="93" spans="1:8" x14ac:dyDescent="0.3">
      <c r="A93" s="4" t="s">
        <v>81</v>
      </c>
      <c r="B93" s="5" t="s">
        <v>2</v>
      </c>
      <c r="C93" s="5" t="s">
        <v>3</v>
      </c>
      <c r="E93" s="64" t="s">
        <v>262</v>
      </c>
      <c r="F93" s="64" t="s">
        <v>2</v>
      </c>
      <c r="H93" s="1" t="s">
        <v>258</v>
      </c>
    </row>
    <row r="94" spans="1:8" x14ac:dyDescent="0.3">
      <c r="A94" s="6" t="s">
        <v>142</v>
      </c>
      <c r="B94" s="7"/>
      <c r="C94" s="8"/>
      <c r="E94" s="63"/>
      <c r="F94" s="63"/>
      <c r="H94" s="67">
        <f>SUM(F95)</f>
        <v>0</v>
      </c>
    </row>
    <row r="95" spans="1:8" x14ac:dyDescent="0.3">
      <c r="A95" s="9" t="s">
        <v>143</v>
      </c>
      <c r="B95" s="7">
        <v>7</v>
      </c>
      <c r="C95" s="86" t="s">
        <v>18</v>
      </c>
      <c r="E95" s="59" t="s">
        <v>260</v>
      </c>
      <c r="F95" s="62" t="str">
        <f>IFERROR(E95*B95,"x")</f>
        <v>x</v>
      </c>
    </row>
    <row r="96" spans="1:8" x14ac:dyDescent="0.3">
      <c r="A96" s="9" t="s">
        <v>82</v>
      </c>
      <c r="B96" s="7">
        <v>0</v>
      </c>
      <c r="C96" s="86"/>
      <c r="E96" s="66">
        <f>100%-SUM(E95)</f>
        <v>1</v>
      </c>
      <c r="F96" s="62"/>
    </row>
    <row r="97" spans="1:8" x14ac:dyDescent="0.3">
      <c r="B97" s="2"/>
      <c r="C97" s="24"/>
    </row>
    <row r="98" spans="1:8" x14ac:dyDescent="0.3">
      <c r="A98" s="4" t="s">
        <v>45</v>
      </c>
      <c r="B98" s="5" t="s">
        <v>2</v>
      </c>
      <c r="C98" s="5" t="s">
        <v>3</v>
      </c>
      <c r="E98" s="64" t="s">
        <v>259</v>
      </c>
      <c r="F98" s="64" t="s">
        <v>2</v>
      </c>
      <c r="H98" s="1" t="s">
        <v>258</v>
      </c>
    </row>
    <row r="99" spans="1:8" ht="57.6" x14ac:dyDescent="0.3">
      <c r="A99" s="6" t="s">
        <v>144</v>
      </c>
      <c r="B99" s="7"/>
      <c r="C99" s="8"/>
      <c r="E99" s="61" t="s">
        <v>257</v>
      </c>
      <c r="F99" s="62">
        <f>IF(E99&gt;2,0,3*(2-E99)/2)</f>
        <v>0</v>
      </c>
      <c r="H99" s="67">
        <f>F99</f>
        <v>0</v>
      </c>
    </row>
    <row r="100" spans="1:8" x14ac:dyDescent="0.3">
      <c r="A100" s="9" t="s">
        <v>148</v>
      </c>
      <c r="B100" s="7">
        <v>3</v>
      </c>
      <c r="C100" s="86" t="s">
        <v>7</v>
      </c>
      <c r="E100" s="63"/>
      <c r="F100" s="63"/>
    </row>
    <row r="101" spans="1:8" x14ac:dyDescent="0.3">
      <c r="A101" s="9" t="s">
        <v>146</v>
      </c>
      <c r="B101" s="7">
        <v>2</v>
      </c>
      <c r="C101" s="86"/>
      <c r="E101" s="63"/>
      <c r="F101" s="63"/>
    </row>
    <row r="102" spans="1:8" x14ac:dyDescent="0.3">
      <c r="A102" s="9" t="s">
        <v>147</v>
      </c>
      <c r="B102" s="7">
        <v>1</v>
      </c>
      <c r="C102" s="86"/>
      <c r="E102" s="63"/>
      <c r="F102" s="63"/>
    </row>
    <row r="103" spans="1:8" x14ac:dyDescent="0.3">
      <c r="A103" s="9" t="s">
        <v>145</v>
      </c>
      <c r="B103" s="7">
        <v>0</v>
      </c>
      <c r="C103" s="86"/>
      <c r="E103" s="63"/>
      <c r="F103" s="63"/>
    </row>
    <row r="104" spans="1:8" x14ac:dyDescent="0.3">
      <c r="B104" s="2"/>
      <c r="C104" s="2"/>
    </row>
    <row r="105" spans="1:8" x14ac:dyDescent="0.3">
      <c r="A105" s="4" t="s">
        <v>46</v>
      </c>
      <c r="B105" s="5" t="s">
        <v>2</v>
      </c>
      <c r="C105" s="5" t="s">
        <v>3</v>
      </c>
      <c r="E105" s="64" t="s">
        <v>262</v>
      </c>
      <c r="F105" s="64" t="s">
        <v>2</v>
      </c>
      <c r="H105" s="1" t="s">
        <v>258</v>
      </c>
    </row>
    <row r="106" spans="1:8" ht="72" x14ac:dyDescent="0.3">
      <c r="A106" s="6" t="s">
        <v>149</v>
      </c>
      <c r="B106" s="7"/>
      <c r="C106" s="8"/>
      <c r="E106" s="63"/>
      <c r="F106" s="63"/>
      <c r="H106" s="67">
        <f>SUM(F107:F109)</f>
        <v>0</v>
      </c>
    </row>
    <row r="107" spans="1:8" ht="43.2" x14ac:dyDescent="0.3">
      <c r="A107" s="9" t="s">
        <v>150</v>
      </c>
      <c r="B107" s="7">
        <v>10</v>
      </c>
      <c r="C107" s="85" t="s">
        <v>47</v>
      </c>
      <c r="E107" s="59" t="s">
        <v>260</v>
      </c>
      <c r="F107" s="62" t="str">
        <f>IFERROR(E107*B107,"x")</f>
        <v>x</v>
      </c>
    </row>
    <row r="108" spans="1:8" ht="28.8" x14ac:dyDescent="0.3">
      <c r="A108" s="9" t="s">
        <v>48</v>
      </c>
      <c r="B108" s="7">
        <v>8</v>
      </c>
      <c r="C108" s="85"/>
      <c r="E108" s="59" t="s">
        <v>260</v>
      </c>
      <c r="F108" s="62" t="str">
        <f t="shared" ref="F108:F109" si="3">IFERROR(E108*B108,"x")</f>
        <v>x</v>
      </c>
    </row>
    <row r="109" spans="1:8" x14ac:dyDescent="0.3">
      <c r="A109" s="9" t="s">
        <v>49</v>
      </c>
      <c r="B109" s="7">
        <v>5</v>
      </c>
      <c r="C109" s="85"/>
      <c r="E109" s="59" t="s">
        <v>260</v>
      </c>
      <c r="F109" s="62" t="str">
        <f t="shared" si="3"/>
        <v>x</v>
      </c>
    </row>
    <row r="110" spans="1:8" ht="28.8" x14ac:dyDescent="0.3">
      <c r="A110" s="9" t="s">
        <v>50</v>
      </c>
      <c r="B110" s="7">
        <v>0</v>
      </c>
      <c r="C110" s="85"/>
      <c r="E110" s="66">
        <f>100%-SUM(E107:E109)</f>
        <v>1</v>
      </c>
      <c r="F110" s="62"/>
    </row>
    <row r="111" spans="1:8" x14ac:dyDescent="0.3">
      <c r="B111" s="2"/>
      <c r="C111" s="2"/>
    </row>
    <row r="112" spans="1:8" x14ac:dyDescent="0.3">
      <c r="A112" s="4" t="s">
        <v>51</v>
      </c>
      <c r="B112" s="5" t="s">
        <v>2</v>
      </c>
      <c r="C112" s="5" t="s">
        <v>3</v>
      </c>
      <c r="E112" s="64" t="s">
        <v>262</v>
      </c>
      <c r="F112" s="64" t="s">
        <v>2</v>
      </c>
      <c r="H112" s="1" t="s">
        <v>258</v>
      </c>
    </row>
    <row r="113" spans="1:8" ht="28.8" x14ac:dyDescent="0.3">
      <c r="A113" s="6" t="s">
        <v>151</v>
      </c>
      <c r="B113" s="7"/>
      <c r="C113" s="26"/>
      <c r="E113" s="63"/>
      <c r="F113" s="63"/>
      <c r="H113" s="67">
        <f>SUM(F114:F116)</f>
        <v>0</v>
      </c>
    </row>
    <row r="114" spans="1:8" ht="28.8" x14ac:dyDescent="0.3">
      <c r="A114" s="9" t="s">
        <v>83</v>
      </c>
      <c r="B114" s="25">
        <v>3</v>
      </c>
      <c r="C114" s="85" t="s">
        <v>47</v>
      </c>
      <c r="E114" s="59" t="s">
        <v>260</v>
      </c>
      <c r="F114" s="62" t="str">
        <f>IFERROR(E114*B114,"x")</f>
        <v>x</v>
      </c>
    </row>
    <row r="115" spans="1:8" ht="28.8" x14ac:dyDescent="0.3">
      <c r="A115" s="9" t="s">
        <v>84</v>
      </c>
      <c r="B115" s="25">
        <v>2</v>
      </c>
      <c r="C115" s="85"/>
      <c r="E115" s="59" t="s">
        <v>260</v>
      </c>
      <c r="F115" s="62" t="str">
        <f t="shared" ref="F115:F116" si="4">IFERROR(E115*B115,"x")</f>
        <v>x</v>
      </c>
    </row>
    <row r="116" spans="1:8" ht="28.8" x14ac:dyDescent="0.3">
      <c r="A116" s="9" t="s">
        <v>85</v>
      </c>
      <c r="B116" s="25">
        <v>1</v>
      </c>
      <c r="C116" s="85"/>
      <c r="E116" s="59" t="s">
        <v>260</v>
      </c>
      <c r="F116" s="62" t="str">
        <f t="shared" si="4"/>
        <v>x</v>
      </c>
    </row>
    <row r="117" spans="1:8" x14ac:dyDescent="0.3">
      <c r="A117" s="9" t="s">
        <v>87</v>
      </c>
      <c r="B117" s="25">
        <v>0</v>
      </c>
      <c r="C117" s="85"/>
      <c r="E117" s="66">
        <f>100%-SUM(E114:E116)</f>
        <v>1</v>
      </c>
      <c r="F117" s="62"/>
    </row>
    <row r="118" spans="1:8" x14ac:dyDescent="0.3">
      <c r="A118" s="29"/>
      <c r="B118" s="2"/>
      <c r="C118" s="2"/>
    </row>
    <row r="119" spans="1:8" x14ac:dyDescent="0.3">
      <c r="A119" s="10" t="s">
        <v>52</v>
      </c>
      <c r="B119" s="2"/>
      <c r="C119" s="2"/>
    </row>
    <row r="120" spans="1:8" x14ac:dyDescent="0.3">
      <c r="B120" s="2"/>
      <c r="C120" s="2"/>
    </row>
    <row r="121" spans="1:8" x14ac:dyDescent="0.3">
      <c r="A121" s="11" t="s">
        <v>53</v>
      </c>
      <c r="B121" s="12" t="s">
        <v>2</v>
      </c>
      <c r="C121" s="12" t="s">
        <v>3</v>
      </c>
      <c r="E121" s="69"/>
      <c r="F121" s="69" t="s">
        <v>2</v>
      </c>
      <c r="H121" s="10" t="s">
        <v>258</v>
      </c>
    </row>
    <row r="122" spans="1:8" x14ac:dyDescent="0.3">
      <c r="A122" s="13" t="s">
        <v>54</v>
      </c>
      <c r="B122" s="14"/>
      <c r="C122" s="15"/>
      <c r="E122" s="70"/>
      <c r="F122" s="70"/>
      <c r="H122" s="71">
        <f>SUM(F123:F124)</f>
        <v>0</v>
      </c>
    </row>
    <row r="123" spans="1:8" x14ac:dyDescent="0.3">
      <c r="A123" s="16" t="s">
        <v>55</v>
      </c>
      <c r="B123" s="14">
        <v>2</v>
      </c>
      <c r="C123" s="87" t="s">
        <v>4</v>
      </c>
      <c r="E123" s="70"/>
      <c r="F123" s="58" t="s">
        <v>257</v>
      </c>
    </row>
    <row r="124" spans="1:8" ht="28.8" x14ac:dyDescent="0.3">
      <c r="A124" s="16" t="s">
        <v>56</v>
      </c>
      <c r="B124" s="14">
        <v>2</v>
      </c>
      <c r="C124" s="87"/>
      <c r="E124" s="70"/>
      <c r="F124" s="58" t="s">
        <v>257</v>
      </c>
    </row>
    <row r="125" spans="1:8" x14ac:dyDescent="0.3">
      <c r="B125" s="2"/>
      <c r="C125" s="2"/>
    </row>
    <row r="126" spans="1:8" x14ac:dyDescent="0.3">
      <c r="A126" s="11" t="s">
        <v>57</v>
      </c>
      <c r="B126" s="12" t="s">
        <v>2</v>
      </c>
      <c r="C126" s="12" t="s">
        <v>3</v>
      </c>
      <c r="E126" s="69" t="s">
        <v>262</v>
      </c>
      <c r="F126" s="69" t="s">
        <v>2</v>
      </c>
      <c r="H126" s="10" t="s">
        <v>258</v>
      </c>
    </row>
    <row r="127" spans="1:8" x14ac:dyDescent="0.3">
      <c r="A127" s="13" t="s">
        <v>54</v>
      </c>
      <c r="B127" s="14"/>
      <c r="C127" s="14"/>
      <c r="E127" s="70"/>
      <c r="F127" s="70"/>
      <c r="H127" s="71">
        <f>SUM(F128:F129)</f>
        <v>0</v>
      </c>
    </row>
    <row r="128" spans="1:8" x14ac:dyDescent="0.3">
      <c r="A128" s="16" t="s">
        <v>58</v>
      </c>
      <c r="B128" s="14">
        <v>2</v>
      </c>
      <c r="C128" s="14" t="s">
        <v>47</v>
      </c>
      <c r="E128" s="59" t="s">
        <v>260</v>
      </c>
      <c r="F128" s="72" t="str">
        <f>IFERROR(E128*B128,"x")</f>
        <v>x</v>
      </c>
    </row>
    <row r="129" spans="1:8" x14ac:dyDescent="0.3">
      <c r="A129" s="16" t="s">
        <v>59</v>
      </c>
      <c r="B129" s="14">
        <v>2</v>
      </c>
      <c r="C129" s="14" t="s">
        <v>60</v>
      </c>
      <c r="E129" s="59" t="s">
        <v>260</v>
      </c>
      <c r="F129" s="72" t="str">
        <f t="shared" ref="F129" si="5">IFERROR(E129*B129,"x")</f>
        <v>x</v>
      </c>
    </row>
    <row r="130" spans="1:8" x14ac:dyDescent="0.3">
      <c r="B130" s="2"/>
      <c r="C130" s="2"/>
    </row>
    <row r="131" spans="1:8" x14ac:dyDescent="0.3">
      <c r="A131" s="11" t="s">
        <v>110</v>
      </c>
      <c r="B131" s="12" t="s">
        <v>2</v>
      </c>
      <c r="C131" s="12" t="s">
        <v>3</v>
      </c>
      <c r="E131" s="69" t="s">
        <v>262</v>
      </c>
      <c r="F131" s="69" t="s">
        <v>2</v>
      </c>
      <c r="H131" s="10" t="s">
        <v>258</v>
      </c>
    </row>
    <row r="132" spans="1:8" x14ac:dyDescent="0.3">
      <c r="A132" s="13" t="s">
        <v>54</v>
      </c>
      <c r="B132" s="14"/>
      <c r="C132" s="15"/>
      <c r="E132" s="70"/>
      <c r="F132" s="70"/>
      <c r="H132" s="71">
        <f>SUM(F133:F134)</f>
        <v>0</v>
      </c>
    </row>
    <row r="133" spans="1:8" x14ac:dyDescent="0.3">
      <c r="A133" s="16" t="s">
        <v>61</v>
      </c>
      <c r="B133" s="14">
        <v>9</v>
      </c>
      <c r="C133" s="87" t="s">
        <v>47</v>
      </c>
      <c r="E133" s="59" t="s">
        <v>260</v>
      </c>
      <c r="F133" s="72" t="str">
        <f>IFERROR(E133*B133,"x")</f>
        <v>x</v>
      </c>
    </row>
    <row r="134" spans="1:8" x14ac:dyDescent="0.3">
      <c r="A134" s="16" t="s">
        <v>62</v>
      </c>
      <c r="B134" s="14">
        <v>1</v>
      </c>
      <c r="C134" s="87"/>
      <c r="E134" s="59" t="s">
        <v>260</v>
      </c>
      <c r="F134" s="72" t="str">
        <f t="shared" ref="F134" si="6">IFERROR(E134*B134,"x")</f>
        <v>x</v>
      </c>
    </row>
    <row r="135" spans="1:8" x14ac:dyDescent="0.3">
      <c r="B135" s="2"/>
      <c r="C135" s="2"/>
    </row>
    <row r="136" spans="1:8" x14ac:dyDescent="0.3">
      <c r="A136" s="11" t="s">
        <v>63</v>
      </c>
      <c r="B136" s="12" t="s">
        <v>2</v>
      </c>
      <c r="C136" s="12" t="s">
        <v>3</v>
      </c>
      <c r="E136" s="69"/>
      <c r="F136" s="69" t="s">
        <v>2</v>
      </c>
      <c r="H136" s="10" t="s">
        <v>258</v>
      </c>
    </row>
    <row r="137" spans="1:8" ht="28.8" x14ac:dyDescent="0.3">
      <c r="A137" s="13" t="s">
        <v>152</v>
      </c>
      <c r="B137" s="14"/>
      <c r="C137" s="15"/>
      <c r="E137" s="70"/>
      <c r="F137" s="70"/>
      <c r="H137" s="71">
        <f>SUM(F138)</f>
        <v>0</v>
      </c>
    </row>
    <row r="138" spans="1:8" x14ac:dyDescent="0.3">
      <c r="A138" s="16" t="s">
        <v>153</v>
      </c>
      <c r="B138" s="14">
        <v>2</v>
      </c>
      <c r="C138" s="14" t="s">
        <v>4</v>
      </c>
      <c r="E138" s="70"/>
      <c r="F138" s="58" t="s">
        <v>257</v>
      </c>
    </row>
    <row r="139" spans="1:8" x14ac:dyDescent="0.3">
      <c r="B139" s="2"/>
      <c r="C139" s="2"/>
    </row>
    <row r="140" spans="1:8" x14ac:dyDescent="0.3">
      <c r="A140" s="17" t="s">
        <v>64</v>
      </c>
      <c r="B140" s="2"/>
      <c r="C140" s="2"/>
    </row>
    <row r="141" spans="1:8" x14ac:dyDescent="0.3">
      <c r="B141" s="2"/>
      <c r="C141" s="2"/>
    </row>
    <row r="142" spans="1:8" x14ac:dyDescent="0.3">
      <c r="A142" s="18" t="s">
        <v>65</v>
      </c>
      <c r="B142" s="19" t="s">
        <v>2</v>
      </c>
      <c r="C142" s="19" t="s">
        <v>3</v>
      </c>
      <c r="E142" s="74"/>
      <c r="F142" s="74" t="s">
        <v>2</v>
      </c>
      <c r="H142" s="17" t="s">
        <v>258</v>
      </c>
    </row>
    <row r="143" spans="1:8" x14ac:dyDescent="0.3">
      <c r="A143" s="20" t="s">
        <v>154</v>
      </c>
      <c r="B143" s="21"/>
      <c r="C143" s="22"/>
      <c r="E143" s="75"/>
      <c r="F143" s="61" t="s">
        <v>257</v>
      </c>
      <c r="H143" s="73">
        <f>SUM(F143)</f>
        <v>0</v>
      </c>
    </row>
    <row r="144" spans="1:8" x14ac:dyDescent="0.3">
      <c r="A144" s="23" t="s">
        <v>66</v>
      </c>
      <c r="B144" s="21">
        <v>4</v>
      </c>
      <c r="C144" s="88" t="s">
        <v>4</v>
      </c>
      <c r="E144" s="75"/>
      <c r="F144" s="75"/>
    </row>
    <row r="145" spans="1:8" x14ac:dyDescent="0.3">
      <c r="A145" s="23" t="s">
        <v>67</v>
      </c>
      <c r="B145" s="21">
        <v>3</v>
      </c>
      <c r="C145" s="88"/>
      <c r="E145" s="75"/>
      <c r="F145" s="75"/>
    </row>
    <row r="146" spans="1:8" x14ac:dyDescent="0.3">
      <c r="A146" s="23" t="s">
        <v>68</v>
      </c>
      <c r="B146" s="21">
        <v>0</v>
      </c>
      <c r="C146" s="88"/>
      <c r="E146" s="76"/>
      <c r="F146" s="76"/>
    </row>
    <row r="147" spans="1:8" x14ac:dyDescent="0.3">
      <c r="B147" s="2"/>
      <c r="C147" s="2"/>
      <c r="E147"/>
      <c r="F147"/>
    </row>
    <row r="148" spans="1:8" x14ac:dyDescent="0.3">
      <c r="A148" s="18" t="s">
        <v>69</v>
      </c>
      <c r="B148" s="19" t="s">
        <v>2</v>
      </c>
      <c r="C148" s="19" t="s">
        <v>3</v>
      </c>
      <c r="E148" s="74"/>
      <c r="F148" s="74" t="s">
        <v>2</v>
      </c>
      <c r="H148" s="17" t="s">
        <v>258</v>
      </c>
    </row>
    <row r="149" spans="1:8" x14ac:dyDescent="0.3">
      <c r="A149" s="20" t="s">
        <v>155</v>
      </c>
      <c r="B149" s="21"/>
      <c r="C149" s="22"/>
      <c r="E149" s="75"/>
      <c r="F149" s="61" t="s">
        <v>257</v>
      </c>
      <c r="H149" s="73">
        <f>SUM(F149)</f>
        <v>0</v>
      </c>
    </row>
    <row r="150" spans="1:8" x14ac:dyDescent="0.3">
      <c r="A150" s="23" t="s">
        <v>70</v>
      </c>
      <c r="B150" s="21">
        <v>4</v>
      </c>
      <c r="C150" s="88" t="s">
        <v>4</v>
      </c>
      <c r="E150" s="75"/>
      <c r="F150" s="75"/>
    </row>
    <row r="151" spans="1:8" x14ac:dyDescent="0.3">
      <c r="A151" s="23" t="s">
        <v>71</v>
      </c>
      <c r="B151" s="21">
        <v>3</v>
      </c>
      <c r="C151" s="88"/>
      <c r="E151" s="75"/>
      <c r="F151" s="75"/>
    </row>
    <row r="152" spans="1:8" x14ac:dyDescent="0.3">
      <c r="A152" s="23" t="s">
        <v>72</v>
      </c>
      <c r="B152" s="21">
        <v>0</v>
      </c>
      <c r="C152" s="88"/>
      <c r="E152" s="76"/>
      <c r="F152" s="76"/>
    </row>
    <row r="153" spans="1:8" x14ac:dyDescent="0.3">
      <c r="B153" s="2"/>
      <c r="C153" s="2"/>
    </row>
    <row r="154" spans="1:8" x14ac:dyDescent="0.3">
      <c r="A154" s="18" t="s">
        <v>111</v>
      </c>
      <c r="B154" s="19" t="s">
        <v>2</v>
      </c>
      <c r="C154" s="19" t="s">
        <v>3</v>
      </c>
      <c r="E154" s="74"/>
      <c r="F154" s="74" t="s">
        <v>2</v>
      </c>
      <c r="H154" s="17" t="s">
        <v>258</v>
      </c>
    </row>
    <row r="155" spans="1:8" ht="28.8" x14ac:dyDescent="0.3">
      <c r="A155" s="20" t="s">
        <v>156</v>
      </c>
      <c r="B155" s="21"/>
      <c r="C155" s="22"/>
      <c r="E155" s="75"/>
      <c r="F155" s="61" t="s">
        <v>257</v>
      </c>
      <c r="H155" s="73">
        <f>SUM(F155)</f>
        <v>0</v>
      </c>
    </row>
    <row r="156" spans="1:8" x14ac:dyDescent="0.3">
      <c r="A156" s="23" t="s">
        <v>157</v>
      </c>
      <c r="B156" s="21">
        <v>3</v>
      </c>
      <c r="C156" s="88" t="s">
        <v>4</v>
      </c>
      <c r="E156" s="75"/>
      <c r="F156" s="75"/>
    </row>
    <row r="157" spans="1:8" x14ac:dyDescent="0.3">
      <c r="A157" s="23" t="s">
        <v>158</v>
      </c>
      <c r="B157" s="21">
        <v>2</v>
      </c>
      <c r="C157" s="88"/>
      <c r="E157" s="75"/>
      <c r="F157" s="75"/>
    </row>
    <row r="158" spans="1:8" x14ac:dyDescent="0.3">
      <c r="A158" s="23" t="s">
        <v>73</v>
      </c>
      <c r="B158" s="21">
        <v>0</v>
      </c>
      <c r="C158" s="88"/>
      <c r="E158" s="76"/>
      <c r="F158" s="76"/>
    </row>
    <row r="159" spans="1:8" x14ac:dyDescent="0.3">
      <c r="B159" s="2"/>
      <c r="C159" s="2"/>
    </row>
    <row r="160" spans="1:8" x14ac:dyDescent="0.3">
      <c r="A160" s="18" t="s">
        <v>74</v>
      </c>
      <c r="B160" s="19" t="s">
        <v>2</v>
      </c>
      <c r="C160" s="19" t="s">
        <v>3</v>
      </c>
      <c r="E160" s="74"/>
      <c r="F160" s="74" t="s">
        <v>2</v>
      </c>
      <c r="H160" s="17" t="s">
        <v>258</v>
      </c>
    </row>
    <row r="161" spans="1:8" ht="28.8" x14ac:dyDescent="0.3">
      <c r="A161" s="20" t="s">
        <v>159</v>
      </c>
      <c r="B161" s="21"/>
      <c r="C161" s="22"/>
      <c r="E161" s="75"/>
      <c r="F161" s="61" t="s">
        <v>257</v>
      </c>
      <c r="H161" s="73">
        <f>SUM(F161)</f>
        <v>0</v>
      </c>
    </row>
    <row r="162" spans="1:8" x14ac:dyDescent="0.3">
      <c r="A162" s="23" t="s">
        <v>158</v>
      </c>
      <c r="B162" s="21">
        <v>3</v>
      </c>
      <c r="C162" s="88" t="s">
        <v>4</v>
      </c>
      <c r="E162" s="75"/>
      <c r="F162" s="75"/>
    </row>
    <row r="163" spans="1:8" x14ac:dyDescent="0.3">
      <c r="A163" s="23" t="s">
        <v>160</v>
      </c>
      <c r="B163" s="21">
        <v>2</v>
      </c>
      <c r="C163" s="88"/>
      <c r="E163" s="75"/>
      <c r="F163" s="75"/>
    </row>
    <row r="164" spans="1:8" x14ac:dyDescent="0.3">
      <c r="A164" s="23" t="s">
        <v>75</v>
      </c>
      <c r="B164" s="21">
        <v>0</v>
      </c>
      <c r="C164" s="88"/>
      <c r="E164" s="76"/>
      <c r="F164" s="76"/>
    </row>
  </sheetData>
  <mergeCells count="22">
    <mergeCell ref="C133:C134"/>
    <mergeCell ref="C144:C146"/>
    <mergeCell ref="C150:C152"/>
    <mergeCell ref="C156:C158"/>
    <mergeCell ref="C162:C164"/>
    <mergeCell ref="C88:C91"/>
    <mergeCell ref="C100:C103"/>
    <mergeCell ref="C107:C110"/>
    <mergeCell ref="C123:C124"/>
    <mergeCell ref="C95:C96"/>
    <mergeCell ref="C114:C117"/>
    <mergeCell ref="C58:C61"/>
    <mergeCell ref="C65:C66"/>
    <mergeCell ref="C70:C71"/>
    <mergeCell ref="C75:C77"/>
    <mergeCell ref="C81:C84"/>
    <mergeCell ref="C51:C52"/>
    <mergeCell ref="C20:C23"/>
    <mergeCell ref="C27:C30"/>
    <mergeCell ref="C34:C37"/>
    <mergeCell ref="C41:C42"/>
    <mergeCell ref="C45:C47"/>
  </mergeCells>
  <conditionalFormatting sqref="D3">
    <cfRule type="dataBar" priority="5">
      <dataBar showValue="0">
        <cfvo type="num" val="0"/>
        <cfvo type="num" val="100"/>
        <color theme="1"/>
      </dataBar>
      <extLst>
        <ext xmlns:x14="http://schemas.microsoft.com/office/spreadsheetml/2009/9/main" uri="{B025F937-C7B1-47D3-B67F-A62EFF666E3E}">
          <x14:id>{D648A91A-CE73-47C4-8F0F-27F33F1282F3}</x14:id>
        </ext>
      </extLst>
    </cfRule>
  </conditionalFormatting>
  <conditionalFormatting sqref="D5">
    <cfRule type="dataBar" priority="3">
      <dataBar showValue="0">
        <cfvo type="num" val="0"/>
        <cfvo type="num" val="20"/>
        <color theme="9"/>
      </dataBar>
      <extLst>
        <ext xmlns:x14="http://schemas.microsoft.com/office/spreadsheetml/2009/9/main" uri="{B025F937-C7B1-47D3-B67F-A62EFF666E3E}">
          <x14:id>{ADA59970-6D55-4754-9A95-476E13FE216A}</x14:id>
        </ext>
      </extLst>
    </cfRule>
  </conditionalFormatting>
  <conditionalFormatting sqref="D6">
    <cfRule type="dataBar" priority="2">
      <dataBar showValue="0">
        <cfvo type="num" val="0"/>
        <cfvo type="num" val="46"/>
        <color theme="5"/>
      </dataBar>
      <extLst>
        <ext xmlns:x14="http://schemas.microsoft.com/office/spreadsheetml/2009/9/main" uri="{B025F937-C7B1-47D3-B67F-A62EFF666E3E}">
          <x14:id>{1D87AD21-6E88-47D4-A345-61198A996573}</x14:id>
        </ext>
      </extLst>
    </cfRule>
  </conditionalFormatting>
  <conditionalFormatting sqref="D7">
    <cfRule type="dataBar" priority="1">
      <dataBar showValue="0">
        <cfvo type="num" val="0"/>
        <cfvo type="num" val="20"/>
        <color theme="4"/>
      </dataBar>
      <extLst>
        <ext xmlns:x14="http://schemas.microsoft.com/office/spreadsheetml/2009/9/main" uri="{B025F937-C7B1-47D3-B67F-A62EFF666E3E}">
          <x14:id>{74925902-3F4B-48E9-A266-5A4A5700EA43}</x14:id>
        </ext>
      </extLst>
    </cfRule>
  </conditionalFormatting>
  <conditionalFormatting sqref="D8">
    <cfRule type="dataBar" priority="4">
      <dataBar showValue="0">
        <cfvo type="num" val="0"/>
        <cfvo type="num" val="14"/>
        <color theme="7"/>
      </dataBar>
      <extLst>
        <ext xmlns:x14="http://schemas.microsoft.com/office/spreadsheetml/2009/9/main" uri="{B025F937-C7B1-47D3-B67F-A62EFF666E3E}">
          <x14:id>{DA0A93D3-1CCB-4BE8-9010-110AFE61645D}</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D648A91A-CE73-47C4-8F0F-27F33F1282F3}">
            <x14:dataBar minLength="0" maxLength="100" gradient="0">
              <x14:cfvo type="num">
                <xm:f>0</xm:f>
              </x14:cfvo>
              <x14:cfvo type="num">
                <xm:f>100</xm:f>
              </x14:cfvo>
              <x14:negativeFillColor rgb="FFFF0000"/>
              <x14:axisColor rgb="FF000000"/>
            </x14:dataBar>
          </x14:cfRule>
          <xm:sqref>D3</xm:sqref>
        </x14:conditionalFormatting>
        <x14:conditionalFormatting xmlns:xm="http://schemas.microsoft.com/office/excel/2006/main">
          <x14:cfRule type="dataBar" id="{ADA59970-6D55-4754-9A95-476E13FE216A}">
            <x14:dataBar minLength="0" maxLength="100" gradient="0">
              <x14:cfvo type="num">
                <xm:f>0</xm:f>
              </x14:cfvo>
              <x14:cfvo type="num">
                <xm:f>20</xm:f>
              </x14:cfvo>
              <x14:negativeFillColor rgb="FFFF0000"/>
              <x14:axisColor rgb="FF000000"/>
            </x14:dataBar>
          </x14:cfRule>
          <xm:sqref>D5</xm:sqref>
        </x14:conditionalFormatting>
        <x14:conditionalFormatting xmlns:xm="http://schemas.microsoft.com/office/excel/2006/main">
          <x14:cfRule type="dataBar" id="{1D87AD21-6E88-47D4-A345-61198A996573}">
            <x14:dataBar minLength="0" maxLength="100" gradient="0">
              <x14:cfvo type="num">
                <xm:f>0</xm:f>
              </x14:cfvo>
              <x14:cfvo type="num">
                <xm:f>46</xm:f>
              </x14:cfvo>
              <x14:negativeFillColor rgb="FFFF0000"/>
              <x14:axisColor rgb="FF000000"/>
            </x14:dataBar>
          </x14:cfRule>
          <xm:sqref>D6</xm:sqref>
        </x14:conditionalFormatting>
        <x14:conditionalFormatting xmlns:xm="http://schemas.microsoft.com/office/excel/2006/main">
          <x14:cfRule type="dataBar" id="{74925902-3F4B-48E9-A266-5A4A5700EA43}">
            <x14:dataBar minLength="0" maxLength="100" gradient="0">
              <x14:cfvo type="num">
                <xm:f>0</xm:f>
              </x14:cfvo>
              <x14:cfvo type="num">
                <xm:f>20</xm:f>
              </x14:cfvo>
              <x14:negativeFillColor rgb="FFFF0000"/>
              <x14:axisColor rgb="FF000000"/>
            </x14:dataBar>
          </x14:cfRule>
          <xm:sqref>D7</xm:sqref>
        </x14:conditionalFormatting>
        <x14:conditionalFormatting xmlns:xm="http://schemas.microsoft.com/office/excel/2006/main">
          <x14:cfRule type="dataBar" id="{DA0A93D3-1CCB-4BE8-9010-110AFE61645D}">
            <x14:dataBar minLength="0" maxLength="100" gradient="0">
              <x14:cfvo type="num">
                <xm:f>0</xm:f>
              </x14:cfvo>
              <x14:cfvo type="num">
                <xm:f>14</xm:f>
              </x14:cfvo>
              <x14:negativeFillColor rgb="FFFF0000"/>
              <x14:axisColor rgb="FF000000"/>
            </x14:dataBar>
          </x14:cfRule>
          <xm:sqref>D8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23A39-AFBF-4FE7-8ECA-F4EDB6D198AC}">
  <dimension ref="A1:C153"/>
  <sheetViews>
    <sheetView zoomScaleNormal="100" workbookViewId="0"/>
  </sheetViews>
  <sheetFormatPr defaultColWidth="8.5546875" defaultRowHeight="14.4" x14ac:dyDescent="0.3"/>
  <cols>
    <col min="1" max="1" width="91.77734375" style="29" customWidth="1"/>
    <col min="2" max="2" width="15.44140625" style="29" customWidth="1"/>
    <col min="3" max="3" width="16" style="29" customWidth="1"/>
    <col min="4" max="16384" width="8.5546875" style="29"/>
  </cols>
  <sheetData>
    <row r="1" spans="1:3" x14ac:dyDescent="0.3">
      <c r="A1" s="42" t="s">
        <v>161</v>
      </c>
      <c r="B1" s="43"/>
      <c r="C1" s="43"/>
    </row>
    <row r="2" spans="1:3" x14ac:dyDescent="0.3">
      <c r="B2" s="43"/>
      <c r="C2" s="43"/>
    </row>
    <row r="3" spans="1:3" x14ac:dyDescent="0.3">
      <c r="A3" s="44" t="s">
        <v>21</v>
      </c>
      <c r="B3" s="45" t="s">
        <v>22</v>
      </c>
      <c r="C3" s="45" t="s">
        <v>24</v>
      </c>
    </row>
    <row r="4" spans="1:3" x14ac:dyDescent="0.3">
      <c r="A4" s="46" t="s">
        <v>163</v>
      </c>
      <c r="B4" s="40"/>
      <c r="C4" s="36"/>
    </row>
    <row r="5" spans="1:3" ht="28.8" x14ac:dyDescent="0.3">
      <c r="A5" s="47" t="s">
        <v>164</v>
      </c>
      <c r="B5" s="31">
        <v>1</v>
      </c>
      <c r="C5" s="82" t="s">
        <v>4</v>
      </c>
    </row>
    <row r="6" spans="1:3" ht="28.8" x14ac:dyDescent="0.3">
      <c r="A6" s="36" t="s">
        <v>165</v>
      </c>
      <c r="B6" s="40">
        <v>1</v>
      </c>
      <c r="C6" s="83"/>
    </row>
    <row r="7" spans="1:3" x14ac:dyDescent="0.3">
      <c r="A7" s="48"/>
      <c r="B7" s="43"/>
      <c r="C7" s="43"/>
    </row>
    <row r="8" spans="1:3" x14ac:dyDescent="0.3">
      <c r="A8" s="49" t="s">
        <v>167</v>
      </c>
      <c r="B8" s="50" t="s">
        <v>23</v>
      </c>
      <c r="C8" s="50" t="s">
        <v>24</v>
      </c>
    </row>
    <row r="9" spans="1:3" ht="43.2" x14ac:dyDescent="0.3">
      <c r="A9" s="46" t="s">
        <v>166</v>
      </c>
      <c r="B9" s="40"/>
      <c r="C9" s="36"/>
    </row>
    <row r="10" spans="1:3" x14ac:dyDescent="0.3">
      <c r="A10" s="36" t="s">
        <v>168</v>
      </c>
      <c r="B10" s="40">
        <v>3</v>
      </c>
      <c r="C10" s="82" t="s">
        <v>96</v>
      </c>
    </row>
    <row r="11" spans="1:3" x14ac:dyDescent="0.3">
      <c r="A11" s="36" t="s">
        <v>169</v>
      </c>
      <c r="B11" s="40">
        <v>2</v>
      </c>
      <c r="C11" s="84"/>
    </row>
    <row r="12" spans="1:3" x14ac:dyDescent="0.3">
      <c r="A12" s="36" t="s">
        <v>170</v>
      </c>
      <c r="B12" s="40">
        <v>1</v>
      </c>
      <c r="C12" s="84"/>
    </row>
    <row r="13" spans="1:3" x14ac:dyDescent="0.3">
      <c r="A13" s="36" t="s">
        <v>171</v>
      </c>
      <c r="B13" s="40">
        <v>0</v>
      </c>
      <c r="C13" s="83"/>
    </row>
    <row r="14" spans="1:3" x14ac:dyDescent="0.3">
      <c r="B14" s="43"/>
      <c r="C14" s="43"/>
    </row>
    <row r="15" spans="1:3" x14ac:dyDescent="0.3">
      <c r="A15" s="49" t="s">
        <v>172</v>
      </c>
      <c r="B15" s="50" t="s">
        <v>22</v>
      </c>
      <c r="C15" s="50" t="s">
        <v>24</v>
      </c>
    </row>
    <row r="16" spans="1:3" x14ac:dyDescent="0.3">
      <c r="A16" s="35" t="s">
        <v>173</v>
      </c>
      <c r="B16" s="40"/>
      <c r="C16" s="36"/>
    </row>
    <row r="17" spans="1:3" x14ac:dyDescent="0.3">
      <c r="A17" s="36" t="s">
        <v>25</v>
      </c>
      <c r="B17" s="40">
        <v>5</v>
      </c>
      <c r="C17" s="82" t="s">
        <v>174</v>
      </c>
    </row>
    <row r="18" spans="1:3" x14ac:dyDescent="0.3">
      <c r="A18" s="36" t="s">
        <v>26</v>
      </c>
      <c r="B18" s="40">
        <v>4</v>
      </c>
      <c r="C18" s="84"/>
    </row>
    <row r="19" spans="1:3" x14ac:dyDescent="0.3">
      <c r="A19" s="36" t="s">
        <v>27</v>
      </c>
      <c r="B19" s="40">
        <v>3</v>
      </c>
      <c r="C19" s="84"/>
    </row>
    <row r="20" spans="1:3" x14ac:dyDescent="0.3">
      <c r="A20" s="36" t="s">
        <v>28</v>
      </c>
      <c r="B20" s="40">
        <v>0</v>
      </c>
      <c r="C20" s="83"/>
    </row>
    <row r="21" spans="1:3" x14ac:dyDescent="0.3">
      <c r="B21" s="43"/>
      <c r="C21" s="43"/>
    </row>
    <row r="22" spans="1:3" x14ac:dyDescent="0.3">
      <c r="A22" s="49" t="s">
        <v>175</v>
      </c>
      <c r="B22" s="50" t="s">
        <v>22</v>
      </c>
      <c r="C22" s="50" t="s">
        <v>29</v>
      </c>
    </row>
    <row r="23" spans="1:3" ht="28.8" x14ac:dyDescent="0.3">
      <c r="A23" s="46" t="s">
        <v>176</v>
      </c>
      <c r="B23" s="40"/>
      <c r="C23" s="36"/>
    </row>
    <row r="24" spans="1:3" x14ac:dyDescent="0.3">
      <c r="A24" s="36" t="s">
        <v>177</v>
      </c>
      <c r="B24" s="40">
        <v>3</v>
      </c>
      <c r="C24" s="82" t="s">
        <v>96</v>
      </c>
    </row>
    <row r="25" spans="1:3" x14ac:dyDescent="0.3">
      <c r="A25" s="36" t="s">
        <v>178</v>
      </c>
      <c r="B25" s="40">
        <v>2</v>
      </c>
      <c r="C25" s="84"/>
    </row>
    <row r="26" spans="1:3" x14ac:dyDescent="0.3">
      <c r="A26" s="36" t="s">
        <v>179</v>
      </c>
      <c r="B26" s="40">
        <v>1</v>
      </c>
      <c r="C26" s="84"/>
    </row>
    <row r="27" spans="1:3" x14ac:dyDescent="0.3">
      <c r="A27" s="51" t="s">
        <v>180</v>
      </c>
      <c r="B27" s="40">
        <v>0</v>
      </c>
      <c r="C27" s="83"/>
    </row>
    <row r="28" spans="1:3" x14ac:dyDescent="0.3">
      <c r="B28" s="43"/>
      <c r="C28" s="43"/>
    </row>
    <row r="29" spans="1:3" x14ac:dyDescent="0.3">
      <c r="A29" s="49" t="s">
        <v>88</v>
      </c>
      <c r="B29" s="50" t="s">
        <v>22</v>
      </c>
      <c r="C29" s="50" t="s">
        <v>24</v>
      </c>
    </row>
    <row r="30" spans="1:3" x14ac:dyDescent="0.3">
      <c r="A30" s="46" t="s">
        <v>181</v>
      </c>
      <c r="B30" s="40"/>
      <c r="C30" s="36"/>
    </row>
    <row r="31" spans="1:3" ht="30" customHeight="1" x14ac:dyDescent="0.3">
      <c r="A31" s="51" t="s">
        <v>182</v>
      </c>
      <c r="B31" s="40">
        <v>3</v>
      </c>
      <c r="C31" s="89" t="s">
        <v>30</v>
      </c>
    </row>
    <row r="32" spans="1:3" ht="28.8" x14ac:dyDescent="0.3">
      <c r="A32" s="51" t="s">
        <v>183</v>
      </c>
      <c r="B32" s="40">
        <v>0</v>
      </c>
      <c r="C32" s="90"/>
    </row>
    <row r="33" spans="1:3" x14ac:dyDescent="0.3">
      <c r="B33" s="43"/>
      <c r="C33" s="43"/>
    </row>
    <row r="34" spans="1:3" x14ac:dyDescent="0.3">
      <c r="A34" s="49" t="s">
        <v>184</v>
      </c>
      <c r="B34" s="50" t="s">
        <v>22</v>
      </c>
      <c r="C34" s="50" t="s">
        <v>24</v>
      </c>
    </row>
    <row r="35" spans="1:3" x14ac:dyDescent="0.3">
      <c r="A35" s="36" t="s">
        <v>186</v>
      </c>
      <c r="B35" s="40">
        <v>2</v>
      </c>
      <c r="C35" s="82" t="s">
        <v>4</v>
      </c>
    </row>
    <row r="36" spans="1:3" x14ac:dyDescent="0.3">
      <c r="A36" s="36" t="s">
        <v>187</v>
      </c>
      <c r="B36" s="40">
        <v>1</v>
      </c>
      <c r="C36" s="84"/>
    </row>
    <row r="37" spans="1:3" x14ac:dyDescent="0.3">
      <c r="A37" s="36" t="s">
        <v>185</v>
      </c>
      <c r="B37" s="40">
        <v>0</v>
      </c>
      <c r="C37" s="83"/>
    </row>
    <row r="38" spans="1:3" x14ac:dyDescent="0.3">
      <c r="B38" s="43"/>
      <c r="C38" s="43"/>
    </row>
    <row r="39" spans="1:3" x14ac:dyDescent="0.3">
      <c r="A39" s="44" t="s">
        <v>188</v>
      </c>
      <c r="B39" s="45" t="s">
        <v>22</v>
      </c>
      <c r="C39" s="45" t="s">
        <v>24</v>
      </c>
    </row>
    <row r="40" spans="1:3" x14ac:dyDescent="0.3">
      <c r="A40" s="36" t="s">
        <v>108</v>
      </c>
      <c r="B40" s="40">
        <v>1</v>
      </c>
      <c r="C40" s="89" t="s">
        <v>100</v>
      </c>
    </row>
    <row r="41" spans="1:3" x14ac:dyDescent="0.3">
      <c r="A41" s="36" t="s">
        <v>189</v>
      </c>
      <c r="B41" s="40">
        <v>1</v>
      </c>
      <c r="C41" s="90"/>
    </row>
    <row r="43" spans="1:3" x14ac:dyDescent="0.3">
      <c r="A43" s="1" t="s">
        <v>76</v>
      </c>
      <c r="B43" s="2"/>
      <c r="C43" s="2"/>
    </row>
    <row r="44" spans="1:3" x14ac:dyDescent="0.3">
      <c r="A44" s="3"/>
      <c r="B44" s="2"/>
      <c r="C44" s="2"/>
    </row>
    <row r="45" spans="1:3" x14ac:dyDescent="0.3">
      <c r="A45" s="4" t="s">
        <v>195</v>
      </c>
      <c r="B45" s="5" t="s">
        <v>22</v>
      </c>
      <c r="C45" s="5" t="s">
        <v>29</v>
      </c>
    </row>
    <row r="46" spans="1:3" ht="57.6" x14ac:dyDescent="0.3">
      <c r="A46" s="6" t="s">
        <v>190</v>
      </c>
      <c r="B46" s="7"/>
      <c r="C46" s="8"/>
    </row>
    <row r="47" spans="1:3" ht="28.8" x14ac:dyDescent="0.3">
      <c r="A47" s="9" t="s">
        <v>191</v>
      </c>
      <c r="B47" s="7">
        <v>8</v>
      </c>
      <c r="C47" s="85" t="s">
        <v>78</v>
      </c>
    </row>
    <row r="48" spans="1:3" x14ac:dyDescent="0.3">
      <c r="A48" s="9" t="s">
        <v>192</v>
      </c>
      <c r="B48" s="7">
        <v>6</v>
      </c>
      <c r="C48" s="85"/>
    </row>
    <row r="49" spans="1:3" x14ac:dyDescent="0.3">
      <c r="A49" s="9" t="s">
        <v>193</v>
      </c>
      <c r="B49" s="7">
        <v>4</v>
      </c>
      <c r="C49" s="85"/>
    </row>
    <row r="50" spans="1:3" x14ac:dyDescent="0.3">
      <c r="A50" s="9" t="s">
        <v>77</v>
      </c>
      <c r="B50" s="7">
        <v>0</v>
      </c>
      <c r="C50" s="85"/>
    </row>
    <row r="51" spans="1:3" x14ac:dyDescent="0.3">
      <c r="A51" s="3"/>
      <c r="B51" s="2"/>
      <c r="C51" s="2"/>
    </row>
    <row r="52" spans="1:3" x14ac:dyDescent="0.3">
      <c r="A52" s="4" t="s">
        <v>194</v>
      </c>
      <c r="B52" s="5" t="s">
        <v>22</v>
      </c>
      <c r="C52" s="5" t="s">
        <v>29</v>
      </c>
    </row>
    <row r="53" spans="1:3" x14ac:dyDescent="0.3">
      <c r="A53" s="6" t="s">
        <v>196</v>
      </c>
      <c r="B53" s="7"/>
      <c r="C53" s="8"/>
    </row>
    <row r="54" spans="1:3" x14ac:dyDescent="0.3">
      <c r="A54" s="9" t="s">
        <v>197</v>
      </c>
      <c r="B54" s="7">
        <v>4</v>
      </c>
      <c r="C54" s="85" t="s">
        <v>79</v>
      </c>
    </row>
    <row r="55" spans="1:3" x14ac:dyDescent="0.3">
      <c r="A55" s="9" t="s">
        <v>198</v>
      </c>
      <c r="B55" s="7">
        <v>0</v>
      </c>
      <c r="C55" s="85"/>
    </row>
    <row r="56" spans="1:3" x14ac:dyDescent="0.3">
      <c r="A56" s="3"/>
      <c r="B56" s="2"/>
      <c r="C56" s="2"/>
    </row>
    <row r="57" spans="1:3" x14ac:dyDescent="0.3">
      <c r="A57" s="4" t="s">
        <v>199</v>
      </c>
      <c r="B57" s="5" t="s">
        <v>22</v>
      </c>
      <c r="C57" s="5" t="s">
        <v>24</v>
      </c>
    </row>
    <row r="58" spans="1:3" x14ac:dyDescent="0.3">
      <c r="A58" s="6" t="s">
        <v>200</v>
      </c>
      <c r="B58" s="7"/>
      <c r="C58" s="8"/>
    </row>
    <row r="59" spans="1:3" x14ac:dyDescent="0.3">
      <c r="A59" s="9" t="s">
        <v>201</v>
      </c>
      <c r="B59" s="7">
        <v>3</v>
      </c>
      <c r="C59" s="85" t="s">
        <v>79</v>
      </c>
    </row>
    <row r="60" spans="1:3" x14ac:dyDescent="0.3">
      <c r="A60" s="9" t="s">
        <v>202</v>
      </c>
      <c r="B60" s="7">
        <v>0</v>
      </c>
      <c r="C60" s="85"/>
    </row>
    <row r="61" spans="1:3" x14ac:dyDescent="0.3">
      <c r="A61" s="3"/>
      <c r="B61" s="2"/>
      <c r="C61" s="2"/>
    </row>
    <row r="62" spans="1:3" x14ac:dyDescent="0.3">
      <c r="A62" s="4" t="s">
        <v>89</v>
      </c>
      <c r="B62" s="5" t="s">
        <v>22</v>
      </c>
      <c r="C62" s="5" t="s">
        <v>24</v>
      </c>
    </row>
    <row r="63" spans="1:3" ht="28.8" x14ac:dyDescent="0.3">
      <c r="A63" s="6" t="s">
        <v>203</v>
      </c>
      <c r="B63" s="7"/>
      <c r="C63" s="8"/>
    </row>
    <row r="64" spans="1:3" x14ac:dyDescent="0.3">
      <c r="A64" s="9" t="s">
        <v>90</v>
      </c>
      <c r="B64" s="7">
        <v>2</v>
      </c>
      <c r="C64" s="86" t="s">
        <v>266</v>
      </c>
    </row>
    <row r="65" spans="1:3" x14ac:dyDescent="0.3">
      <c r="A65" s="9" t="s">
        <v>267</v>
      </c>
      <c r="B65" s="7">
        <v>1</v>
      </c>
      <c r="C65" s="86"/>
    </row>
    <row r="66" spans="1:3" x14ac:dyDescent="0.3">
      <c r="A66" s="9" t="s">
        <v>268</v>
      </c>
      <c r="B66" s="7">
        <v>0</v>
      </c>
      <c r="C66" s="86"/>
    </row>
    <row r="67" spans="1:3" x14ac:dyDescent="0.3">
      <c r="A67" s="3"/>
      <c r="B67" s="2"/>
      <c r="C67" s="2"/>
    </row>
    <row r="68" spans="1:3" x14ac:dyDescent="0.3">
      <c r="A68" s="4" t="s">
        <v>91</v>
      </c>
      <c r="B68" s="5" t="s">
        <v>22</v>
      </c>
      <c r="C68" s="5" t="s">
        <v>24</v>
      </c>
    </row>
    <row r="69" spans="1:3" ht="28.8" x14ac:dyDescent="0.3">
      <c r="A69" s="6" t="s">
        <v>204</v>
      </c>
      <c r="B69" s="7"/>
      <c r="C69" s="8"/>
    </row>
    <row r="70" spans="1:3" x14ac:dyDescent="0.3">
      <c r="A70" s="9" t="s">
        <v>90</v>
      </c>
      <c r="B70" s="7">
        <v>3</v>
      </c>
      <c r="C70" s="86" t="s">
        <v>96</v>
      </c>
    </row>
    <row r="71" spans="1:3" x14ac:dyDescent="0.3">
      <c r="A71" s="9" t="s">
        <v>205</v>
      </c>
      <c r="B71" s="7">
        <v>2</v>
      </c>
      <c r="C71" s="86"/>
    </row>
    <row r="72" spans="1:3" x14ac:dyDescent="0.3">
      <c r="A72" s="9" t="s">
        <v>206</v>
      </c>
      <c r="B72" s="7">
        <v>1</v>
      </c>
      <c r="C72" s="86"/>
    </row>
    <row r="73" spans="1:3" x14ac:dyDescent="0.3">
      <c r="A73" s="9" t="s">
        <v>180</v>
      </c>
      <c r="B73" s="7">
        <v>0</v>
      </c>
      <c r="C73" s="86"/>
    </row>
    <row r="74" spans="1:3" x14ac:dyDescent="0.3">
      <c r="A74" s="3"/>
      <c r="B74" s="2"/>
      <c r="C74" s="2"/>
    </row>
    <row r="75" spans="1:3" x14ac:dyDescent="0.3">
      <c r="A75" s="4" t="s">
        <v>92</v>
      </c>
      <c r="B75" s="5" t="s">
        <v>22</v>
      </c>
      <c r="C75" s="5" t="s">
        <v>24</v>
      </c>
    </row>
    <row r="76" spans="1:3" x14ac:dyDescent="0.3">
      <c r="A76" s="6" t="s">
        <v>207</v>
      </c>
      <c r="B76" s="7"/>
      <c r="C76" s="8"/>
    </row>
    <row r="77" spans="1:3" x14ac:dyDescent="0.3">
      <c r="A77" s="9" t="s">
        <v>90</v>
      </c>
      <c r="B77" s="7">
        <v>3</v>
      </c>
      <c r="C77" s="86" t="s">
        <v>96</v>
      </c>
    </row>
    <row r="78" spans="1:3" x14ac:dyDescent="0.3">
      <c r="A78" s="9" t="s">
        <v>208</v>
      </c>
      <c r="B78" s="7">
        <v>2</v>
      </c>
      <c r="C78" s="86"/>
    </row>
    <row r="79" spans="1:3" x14ac:dyDescent="0.3">
      <c r="A79" s="9" t="s">
        <v>209</v>
      </c>
      <c r="B79" s="7">
        <v>1</v>
      </c>
      <c r="C79" s="86"/>
    </row>
    <row r="80" spans="1:3" x14ac:dyDescent="0.3">
      <c r="A80" s="9" t="s">
        <v>210</v>
      </c>
      <c r="B80" s="7">
        <v>0</v>
      </c>
      <c r="C80" s="86"/>
    </row>
    <row r="81" spans="1:3" x14ac:dyDescent="0.3">
      <c r="A81" s="27"/>
      <c r="B81" s="24"/>
      <c r="C81" s="28"/>
    </row>
    <row r="82" spans="1:3" x14ac:dyDescent="0.3">
      <c r="A82" s="4" t="s">
        <v>211</v>
      </c>
      <c r="B82" s="5" t="s">
        <v>23</v>
      </c>
      <c r="C82" s="5" t="s">
        <v>93</v>
      </c>
    </row>
    <row r="83" spans="1:3" x14ac:dyDescent="0.3">
      <c r="A83" s="6" t="s">
        <v>212</v>
      </c>
      <c r="B83" s="7"/>
      <c r="C83" s="8"/>
    </row>
    <row r="84" spans="1:3" x14ac:dyDescent="0.3">
      <c r="A84" s="9" t="s">
        <v>95</v>
      </c>
      <c r="B84" s="7">
        <v>7</v>
      </c>
      <c r="C84" s="86" t="s">
        <v>94</v>
      </c>
    </row>
    <row r="85" spans="1:3" x14ac:dyDescent="0.3">
      <c r="A85" s="9" t="s">
        <v>213</v>
      </c>
      <c r="B85" s="7">
        <v>0</v>
      </c>
      <c r="C85" s="86"/>
    </row>
    <row r="86" spans="1:3" x14ac:dyDescent="0.3">
      <c r="A86" s="3"/>
      <c r="B86" s="2"/>
      <c r="C86" s="2"/>
    </row>
    <row r="87" spans="1:3" x14ac:dyDescent="0.3">
      <c r="A87" s="4" t="s">
        <v>214</v>
      </c>
      <c r="B87" s="5" t="s">
        <v>22</v>
      </c>
      <c r="C87" s="5" t="s">
        <v>24</v>
      </c>
    </row>
    <row r="88" spans="1:3" ht="43.2" x14ac:dyDescent="0.3">
      <c r="A88" s="6" t="s">
        <v>215</v>
      </c>
      <c r="B88" s="7"/>
      <c r="C88" s="8"/>
    </row>
    <row r="89" spans="1:3" x14ac:dyDescent="0.3">
      <c r="A89" s="9" t="s">
        <v>90</v>
      </c>
      <c r="B89" s="7">
        <v>3</v>
      </c>
      <c r="C89" s="86" t="s">
        <v>96</v>
      </c>
    </row>
    <row r="90" spans="1:3" x14ac:dyDescent="0.3">
      <c r="A90" s="9" t="s">
        <v>216</v>
      </c>
      <c r="B90" s="7">
        <v>2</v>
      </c>
      <c r="C90" s="86"/>
    </row>
    <row r="91" spans="1:3" x14ac:dyDescent="0.3">
      <c r="A91" s="9" t="s">
        <v>217</v>
      </c>
      <c r="B91" s="7">
        <v>1</v>
      </c>
      <c r="C91" s="86"/>
    </row>
    <row r="92" spans="1:3" x14ac:dyDescent="0.3">
      <c r="A92" s="9" t="s">
        <v>218</v>
      </c>
      <c r="B92" s="7">
        <v>0</v>
      </c>
      <c r="C92" s="86"/>
    </row>
    <row r="93" spans="1:3" x14ac:dyDescent="0.3">
      <c r="A93" s="3"/>
      <c r="B93" s="2"/>
      <c r="C93" s="2"/>
    </row>
    <row r="94" spans="1:3" x14ac:dyDescent="0.3">
      <c r="A94" s="4" t="s">
        <v>219</v>
      </c>
      <c r="B94" s="5" t="s">
        <v>22</v>
      </c>
      <c r="C94" s="5" t="s">
        <v>24</v>
      </c>
    </row>
    <row r="95" spans="1:3" ht="57.6" x14ac:dyDescent="0.3">
      <c r="A95" s="6" t="s">
        <v>220</v>
      </c>
      <c r="B95" s="7"/>
      <c r="C95" s="8"/>
    </row>
    <row r="96" spans="1:3" ht="28.8" x14ac:dyDescent="0.3">
      <c r="A96" s="9" t="s">
        <v>221</v>
      </c>
      <c r="B96" s="7">
        <v>10</v>
      </c>
      <c r="C96" s="86" t="s">
        <v>97</v>
      </c>
    </row>
    <row r="97" spans="1:3" ht="28.8" x14ac:dyDescent="0.3">
      <c r="A97" s="9" t="s">
        <v>222</v>
      </c>
      <c r="B97" s="7">
        <v>8</v>
      </c>
      <c r="C97" s="86"/>
    </row>
    <row r="98" spans="1:3" x14ac:dyDescent="0.3">
      <c r="A98" s="9" t="s">
        <v>223</v>
      </c>
      <c r="B98" s="7">
        <v>5</v>
      </c>
      <c r="C98" s="86"/>
    </row>
    <row r="99" spans="1:3" x14ac:dyDescent="0.3">
      <c r="A99" s="9" t="s">
        <v>224</v>
      </c>
      <c r="B99" s="7">
        <v>0</v>
      </c>
      <c r="C99" s="86"/>
    </row>
    <row r="100" spans="1:3" x14ac:dyDescent="0.3">
      <c r="A100" s="3"/>
      <c r="B100" s="2"/>
      <c r="C100" s="2"/>
    </row>
    <row r="101" spans="1:3" x14ac:dyDescent="0.3">
      <c r="A101" s="4" t="s">
        <v>225</v>
      </c>
      <c r="B101" s="5" t="s">
        <v>22</v>
      </c>
      <c r="C101" s="5" t="s">
        <v>24</v>
      </c>
    </row>
    <row r="102" spans="1:3" ht="28.8" x14ac:dyDescent="0.3">
      <c r="A102" s="6" t="s">
        <v>226</v>
      </c>
      <c r="B102" s="7"/>
      <c r="C102" s="26"/>
    </row>
    <row r="103" spans="1:3" ht="28.8" x14ac:dyDescent="0.3">
      <c r="A103" s="9" t="s">
        <v>228</v>
      </c>
      <c r="B103" s="25">
        <v>3</v>
      </c>
      <c r="C103" s="86" t="s">
        <v>98</v>
      </c>
    </row>
    <row r="104" spans="1:3" ht="28.8" x14ac:dyDescent="0.3">
      <c r="A104" s="9" t="s">
        <v>229</v>
      </c>
      <c r="B104" s="25">
        <v>2</v>
      </c>
      <c r="C104" s="86"/>
    </row>
    <row r="105" spans="1:3" ht="28.8" x14ac:dyDescent="0.3">
      <c r="A105" s="9" t="s">
        <v>230</v>
      </c>
      <c r="B105" s="25">
        <v>1</v>
      </c>
      <c r="C105" s="86"/>
    </row>
    <row r="106" spans="1:3" x14ac:dyDescent="0.3">
      <c r="A106" s="9" t="s">
        <v>227</v>
      </c>
      <c r="B106" s="25">
        <v>0</v>
      </c>
      <c r="C106" s="86"/>
    </row>
    <row r="107" spans="1:3" x14ac:dyDescent="0.3">
      <c r="B107" s="2"/>
      <c r="C107" s="2"/>
    </row>
    <row r="108" spans="1:3" x14ac:dyDescent="0.3">
      <c r="A108" s="30" t="s">
        <v>162</v>
      </c>
      <c r="B108" s="2"/>
      <c r="C108" s="2"/>
    </row>
    <row r="109" spans="1:3" x14ac:dyDescent="0.3">
      <c r="B109" s="2"/>
      <c r="C109" s="2"/>
    </row>
    <row r="110" spans="1:3" x14ac:dyDescent="0.3">
      <c r="A110" s="11" t="s">
        <v>99</v>
      </c>
      <c r="B110" s="12" t="s">
        <v>22</v>
      </c>
      <c r="C110" s="12" t="s">
        <v>24</v>
      </c>
    </row>
    <row r="111" spans="1:3" x14ac:dyDescent="0.3">
      <c r="A111" s="13" t="s">
        <v>163</v>
      </c>
      <c r="B111" s="14"/>
      <c r="C111" s="15"/>
    </row>
    <row r="112" spans="1:3" x14ac:dyDescent="0.3">
      <c r="A112" s="16" t="s">
        <v>231</v>
      </c>
      <c r="B112" s="14">
        <v>2</v>
      </c>
      <c r="C112" s="87" t="s">
        <v>4</v>
      </c>
    </row>
    <row r="113" spans="1:3" ht="28.8" x14ac:dyDescent="0.3">
      <c r="A113" s="16" t="s">
        <v>232</v>
      </c>
      <c r="B113" s="14">
        <v>2</v>
      </c>
      <c r="C113" s="87"/>
    </row>
    <row r="114" spans="1:3" x14ac:dyDescent="0.3">
      <c r="A114" s="3"/>
      <c r="B114" s="2"/>
      <c r="C114" s="2"/>
    </row>
    <row r="115" spans="1:3" x14ac:dyDescent="0.3">
      <c r="A115" s="11" t="s">
        <v>233</v>
      </c>
      <c r="B115" s="12" t="s">
        <v>22</v>
      </c>
      <c r="C115" s="12" t="s">
        <v>24</v>
      </c>
    </row>
    <row r="116" spans="1:3" x14ac:dyDescent="0.3">
      <c r="A116" s="13" t="s">
        <v>163</v>
      </c>
      <c r="B116" s="14"/>
      <c r="C116" s="14"/>
    </row>
    <row r="117" spans="1:3" x14ac:dyDescent="0.3">
      <c r="A117" s="16" t="s">
        <v>234</v>
      </c>
      <c r="B117" s="14">
        <v>2</v>
      </c>
      <c r="C117" s="14" t="s">
        <v>100</v>
      </c>
    </row>
    <row r="118" spans="1:3" x14ac:dyDescent="0.3">
      <c r="A118" s="16" t="s">
        <v>235</v>
      </c>
      <c r="B118" s="14">
        <v>2</v>
      </c>
      <c r="C118" s="14" t="s">
        <v>101</v>
      </c>
    </row>
    <row r="119" spans="1:3" x14ac:dyDescent="0.3">
      <c r="A119" s="3"/>
      <c r="B119" s="2"/>
      <c r="C119" s="2"/>
    </row>
    <row r="120" spans="1:3" x14ac:dyDescent="0.3">
      <c r="A120" s="11" t="s">
        <v>236</v>
      </c>
      <c r="B120" s="12" t="s">
        <v>22</v>
      </c>
      <c r="C120" s="12" t="s">
        <v>24</v>
      </c>
    </row>
    <row r="121" spans="1:3" x14ac:dyDescent="0.3">
      <c r="A121" s="13" t="s">
        <v>163</v>
      </c>
      <c r="B121" s="14"/>
      <c r="C121" s="15"/>
    </row>
    <row r="122" spans="1:3" x14ac:dyDescent="0.3">
      <c r="A122" s="16" t="s">
        <v>238</v>
      </c>
      <c r="B122" s="14">
        <v>9</v>
      </c>
      <c r="C122" s="87" t="s">
        <v>100</v>
      </c>
    </row>
    <row r="123" spans="1:3" x14ac:dyDescent="0.3">
      <c r="A123" s="16" t="s">
        <v>237</v>
      </c>
      <c r="B123" s="14">
        <v>1</v>
      </c>
      <c r="C123" s="87"/>
    </row>
    <row r="124" spans="1:3" x14ac:dyDescent="0.3">
      <c r="A124" s="3"/>
      <c r="B124" s="2"/>
      <c r="C124" s="2"/>
    </row>
    <row r="125" spans="1:3" x14ac:dyDescent="0.3">
      <c r="A125" s="11" t="s">
        <v>239</v>
      </c>
      <c r="B125" s="12" t="s">
        <v>22</v>
      </c>
      <c r="C125" s="12" t="s">
        <v>24</v>
      </c>
    </row>
    <row r="126" spans="1:3" x14ac:dyDescent="0.3">
      <c r="A126" s="13" t="s">
        <v>240</v>
      </c>
      <c r="B126" s="14"/>
      <c r="C126" s="15"/>
    </row>
    <row r="127" spans="1:3" ht="28.8" x14ac:dyDescent="0.3">
      <c r="A127" s="16" t="s">
        <v>241</v>
      </c>
      <c r="B127" s="14">
        <v>2</v>
      </c>
      <c r="C127" s="14" t="s">
        <v>4</v>
      </c>
    </row>
    <row r="128" spans="1:3" x14ac:dyDescent="0.3">
      <c r="A128" s="3"/>
      <c r="B128" s="2"/>
      <c r="C128" s="2"/>
    </row>
    <row r="129" spans="1:3" x14ac:dyDescent="0.3">
      <c r="A129" s="17" t="s">
        <v>102</v>
      </c>
      <c r="B129" s="2"/>
      <c r="C129" s="2"/>
    </row>
    <row r="130" spans="1:3" x14ac:dyDescent="0.3">
      <c r="A130" s="3"/>
      <c r="B130" s="2"/>
      <c r="C130" s="2"/>
    </row>
    <row r="131" spans="1:3" x14ac:dyDescent="0.3">
      <c r="A131" s="18" t="s">
        <v>242</v>
      </c>
      <c r="B131" s="19" t="s">
        <v>22</v>
      </c>
      <c r="C131" s="19" t="s">
        <v>24</v>
      </c>
    </row>
    <row r="132" spans="1:3" x14ac:dyDescent="0.3">
      <c r="A132" s="20" t="s">
        <v>243</v>
      </c>
      <c r="B132" s="21"/>
      <c r="C132" s="22"/>
    </row>
    <row r="133" spans="1:3" x14ac:dyDescent="0.3">
      <c r="A133" s="23" t="s">
        <v>109</v>
      </c>
      <c r="B133" s="21">
        <v>4</v>
      </c>
      <c r="C133" s="88" t="s">
        <v>4</v>
      </c>
    </row>
    <row r="134" spans="1:3" x14ac:dyDescent="0.3">
      <c r="A134" s="23" t="s">
        <v>103</v>
      </c>
      <c r="B134" s="21">
        <v>3</v>
      </c>
      <c r="C134" s="88"/>
    </row>
    <row r="135" spans="1:3" x14ac:dyDescent="0.3">
      <c r="A135" s="23" t="s">
        <v>104</v>
      </c>
      <c r="B135" s="21">
        <v>0</v>
      </c>
      <c r="C135" s="88"/>
    </row>
    <row r="136" spans="1:3" x14ac:dyDescent="0.3">
      <c r="A136" s="3"/>
      <c r="B136" s="2"/>
      <c r="C136" s="2"/>
    </row>
    <row r="137" spans="1:3" x14ac:dyDescent="0.3">
      <c r="A137" s="18" t="s">
        <v>244</v>
      </c>
      <c r="B137" s="19" t="s">
        <v>22</v>
      </c>
      <c r="C137" s="19" t="s">
        <v>24</v>
      </c>
    </row>
    <row r="138" spans="1:3" x14ac:dyDescent="0.3">
      <c r="A138" s="20" t="s">
        <v>245</v>
      </c>
      <c r="B138" s="21"/>
      <c r="C138" s="22"/>
    </row>
    <row r="139" spans="1:3" x14ac:dyDescent="0.3">
      <c r="A139" s="23" t="s">
        <v>105</v>
      </c>
      <c r="B139" s="21">
        <v>4</v>
      </c>
      <c r="C139" s="88" t="s">
        <v>4</v>
      </c>
    </row>
    <row r="140" spans="1:3" x14ac:dyDescent="0.3">
      <c r="A140" s="23" t="s">
        <v>106</v>
      </c>
      <c r="B140" s="21">
        <v>3</v>
      </c>
      <c r="C140" s="88"/>
    </row>
    <row r="141" spans="1:3" x14ac:dyDescent="0.3">
      <c r="A141" s="23" t="s">
        <v>107</v>
      </c>
      <c r="B141" s="21">
        <v>0</v>
      </c>
      <c r="C141" s="88"/>
    </row>
    <row r="142" spans="1:3" x14ac:dyDescent="0.3">
      <c r="A142" s="3"/>
      <c r="B142" s="2"/>
      <c r="C142" s="2"/>
    </row>
    <row r="143" spans="1:3" x14ac:dyDescent="0.3">
      <c r="A143" s="18" t="s">
        <v>246</v>
      </c>
      <c r="B143" s="19" t="s">
        <v>22</v>
      </c>
      <c r="C143" s="19" t="s">
        <v>24</v>
      </c>
    </row>
    <row r="144" spans="1:3" x14ac:dyDescent="0.3">
      <c r="A144" s="20" t="s">
        <v>247</v>
      </c>
      <c r="B144" s="21"/>
      <c r="C144" s="22"/>
    </row>
    <row r="145" spans="1:3" x14ac:dyDescent="0.3">
      <c r="A145" s="23" t="s">
        <v>248</v>
      </c>
      <c r="B145" s="21">
        <v>3</v>
      </c>
      <c r="C145" s="88" t="s">
        <v>4</v>
      </c>
    </row>
    <row r="146" spans="1:3" x14ac:dyDescent="0.3">
      <c r="A146" s="23" t="s">
        <v>249</v>
      </c>
      <c r="B146" s="21">
        <v>2</v>
      </c>
      <c r="C146" s="88"/>
    </row>
    <row r="147" spans="1:3" x14ac:dyDescent="0.3">
      <c r="A147" s="23" t="s">
        <v>250</v>
      </c>
      <c r="B147" s="21">
        <v>0</v>
      </c>
      <c r="C147" s="88"/>
    </row>
    <row r="148" spans="1:3" x14ac:dyDescent="0.3">
      <c r="A148" s="3"/>
      <c r="B148" s="2"/>
      <c r="C148" s="2"/>
    </row>
    <row r="149" spans="1:3" x14ac:dyDescent="0.3">
      <c r="A149" s="18" t="s">
        <v>251</v>
      </c>
      <c r="B149" s="19" t="s">
        <v>23</v>
      </c>
      <c r="C149" s="19" t="s">
        <v>24</v>
      </c>
    </row>
    <row r="150" spans="1:3" x14ac:dyDescent="0.3">
      <c r="A150" s="20" t="s">
        <v>252</v>
      </c>
      <c r="B150" s="21"/>
      <c r="C150" s="22"/>
    </row>
    <row r="151" spans="1:3" x14ac:dyDescent="0.3">
      <c r="A151" s="23" t="s">
        <v>253</v>
      </c>
      <c r="B151" s="21">
        <v>3</v>
      </c>
      <c r="C151" s="88" t="s">
        <v>4</v>
      </c>
    </row>
    <row r="152" spans="1:3" x14ac:dyDescent="0.3">
      <c r="A152" s="23" t="s">
        <v>254</v>
      </c>
      <c r="B152" s="21">
        <v>2</v>
      </c>
      <c r="C152" s="88"/>
    </row>
    <row r="153" spans="1:3" x14ac:dyDescent="0.3">
      <c r="A153" s="23" t="s">
        <v>255</v>
      </c>
      <c r="B153" s="21">
        <v>0</v>
      </c>
      <c r="C153" s="88"/>
    </row>
  </sheetData>
  <mergeCells count="23">
    <mergeCell ref="C122:C123"/>
    <mergeCell ref="C133:C135"/>
    <mergeCell ref="C139:C141"/>
    <mergeCell ref="C145:C147"/>
    <mergeCell ref="C151:C153"/>
    <mergeCell ref="C77:C80"/>
    <mergeCell ref="C89:C92"/>
    <mergeCell ref="C96:C99"/>
    <mergeCell ref="C112:C113"/>
    <mergeCell ref="C84:C85"/>
    <mergeCell ref="C103:C106"/>
    <mergeCell ref="C47:C50"/>
    <mergeCell ref="C54:C55"/>
    <mergeCell ref="C59:C60"/>
    <mergeCell ref="C64:C66"/>
    <mergeCell ref="C70:C73"/>
    <mergeCell ref="C5:C6"/>
    <mergeCell ref="C40:C41"/>
    <mergeCell ref="C10:C13"/>
    <mergeCell ref="C17:C20"/>
    <mergeCell ref="C24:C27"/>
    <mergeCell ref="C31:C32"/>
    <mergeCell ref="C35:C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SWE</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Jakob Allansson</dc:creator>
  <cp:lastModifiedBy>Ebba Wihlborg</cp:lastModifiedBy>
  <dcterms:created xsi:type="dcterms:W3CDTF">2023-10-27T09:57:07Z</dcterms:created>
  <dcterms:modified xsi:type="dcterms:W3CDTF">2024-01-31T10:27:51Z</dcterms:modified>
</cp:coreProperties>
</file>